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480" windowWidth="19110" windowHeight="5460" tabRatio="982" activeTab="3"/>
  </bookViews>
  <sheets>
    <sheet name="表紙" sheetId="1" r:id="rId1"/>
    <sheet name="目次" sheetId="2" r:id="rId2"/>
    <sheet name="計画骨子" sheetId="3" r:id="rId3"/>
    <sheet name="経営５カ年計画" sheetId="4" r:id="rId4"/>
    <sheet name="部門別売上高・売上原価計画" sheetId="5" r:id="rId5"/>
    <sheet name="販管費計画" sheetId="6" r:id="rId6"/>
    <sheet name="事業計画進捗管理表" sheetId="7" r:id="rId7"/>
  </sheets>
  <externalReferences>
    <externalReference r:id="rId10"/>
  </externalReferences>
  <definedNames>
    <definedName name="_Parse_Out" hidden="1">#REF!</definedName>
    <definedName name="_xlnm.Print_Area" localSheetId="3">'経営５カ年計画'!$A$1:$R$38</definedName>
    <definedName name="_xlnm.Print_Area" localSheetId="2">'計画骨子'!$A$1:$T$49</definedName>
    <definedName name="_xlnm.Print_Area" localSheetId="5">'販管費計画'!$A$1:$R$45</definedName>
    <definedName name="_xlnm.Print_Area" localSheetId="0">'表紙'!$A$1:$V$30</definedName>
    <definedName name="_xlnm.Print_Area" localSheetId="4">'部門別売上高・売上原価計画'!$A$1:$S$47</definedName>
    <definedName name="_xlnm.Print_Area" localSheetId="1">'目次'!$A$1:$U$32</definedName>
  </definedNames>
  <calcPr fullCalcOnLoad="1"/>
</workbook>
</file>

<file path=xl/sharedStrings.xml><?xml version="1.0" encoding="utf-8"?>
<sst xmlns="http://schemas.openxmlformats.org/spreadsheetml/2006/main" count="323" uniqueCount="242">
  <si>
    <t>オフバランス</t>
  </si>
  <si>
    <t>（平成</t>
  </si>
  <si>
    <t>年</t>
  </si>
  <si>
    <t>平成</t>
  </si>
  <si>
    <t>月</t>
  </si>
  <si>
    <t>日</t>
  </si>
  <si>
    <t>取引先名:</t>
  </si>
  <si>
    <t>債務者区分</t>
  </si>
  <si>
    <t>流動資産</t>
  </si>
  <si>
    <t>売上高</t>
  </si>
  <si>
    <t>固定資産</t>
  </si>
  <si>
    <t>売上原価</t>
  </si>
  <si>
    <t>売上総利益</t>
  </si>
  <si>
    <t>販管費</t>
  </si>
  <si>
    <t>営業利益</t>
  </si>
  <si>
    <t>経常利益</t>
  </si>
  <si>
    <t>返済余力</t>
  </si>
  <si>
    <t>1.計画期間</t>
  </si>
  <si>
    <t>(2)収益力の向上</t>
  </si>
  <si>
    <t>単位：千円</t>
  </si>
  <si>
    <t>2.改善計画の骨子</t>
  </si>
  <si>
    <t>粗利益率</t>
  </si>
  <si>
    <t>（内人件費）</t>
  </si>
  <si>
    <t>販管費率</t>
  </si>
  <si>
    <t>所在地</t>
  </si>
  <si>
    <t>用    途</t>
  </si>
  <si>
    <t>数　　量</t>
  </si>
  <si>
    <t>簿    価</t>
  </si>
  <si>
    <t>売却額</t>
  </si>
  <si>
    <t>諸経費</t>
  </si>
  <si>
    <t>合　　計</t>
  </si>
  <si>
    <t>5期合計</t>
  </si>
  <si>
    <t>キャッシュフロー</t>
  </si>
  <si>
    <t>資産処分</t>
  </si>
  <si>
    <t>返済財源</t>
  </si>
  <si>
    <t>期末借入金残高</t>
  </si>
  <si>
    <t>(単位：千円)</t>
  </si>
  <si>
    <t>実態貸借対照表</t>
  </si>
  <si>
    <t>計画終了後の貸借対照表</t>
  </si>
  <si>
    <t>特別利益</t>
  </si>
  <si>
    <t>（固定資産売却益）</t>
  </si>
  <si>
    <t>（代表者債務免除益）</t>
  </si>
  <si>
    <t>（資産計）</t>
  </si>
  <si>
    <t>特別損失</t>
  </si>
  <si>
    <t>（固定資産除去・売却損）</t>
  </si>
  <si>
    <t>（貸倒償却）</t>
  </si>
  <si>
    <t>法人税</t>
  </si>
  <si>
    <t>当期利益</t>
  </si>
  <si>
    <t>繰越損益</t>
  </si>
  <si>
    <t>－</t>
  </si>
  <si>
    <t>実績</t>
  </si>
  <si>
    <t>改善計画シミュレーション</t>
  </si>
  <si>
    <t>前期比
増減</t>
  </si>
  <si>
    <t>純売上高</t>
  </si>
  <si>
    <t>▲売上原価</t>
  </si>
  <si>
    <t>▲販売費及一般管理費</t>
  </si>
  <si>
    <t>営業外収益</t>
  </si>
  <si>
    <t>▲特別損失</t>
  </si>
  <si>
    <t>税引前利益</t>
  </si>
  <si>
    <t>▲法人税支払</t>
  </si>
  <si>
    <t>要返済額</t>
  </si>
  <si>
    <t>次期繰越損益</t>
  </si>
  <si>
    <t>（単位：千円）</t>
  </si>
  <si>
    <t>計画</t>
  </si>
  <si>
    <t>人件費</t>
  </si>
  <si>
    <t>実　　　　　績</t>
  </si>
  <si>
    <t>計　　　　　画</t>
  </si>
  <si>
    <t>販売手数料</t>
  </si>
  <si>
    <t>荷造発送費・運賃</t>
  </si>
  <si>
    <t>販売促進費</t>
  </si>
  <si>
    <t>広告宣伝費</t>
  </si>
  <si>
    <t>貸倒損失</t>
  </si>
  <si>
    <t>その他</t>
  </si>
  <si>
    <t>減価償却費</t>
  </si>
  <si>
    <t>地代家賃</t>
  </si>
  <si>
    <t>旅費交通通信費</t>
  </si>
  <si>
    <t>交際接待費</t>
  </si>
  <si>
    <t>租税公課</t>
  </si>
  <si>
    <t>水道光熱費</t>
  </si>
  <si>
    <t>役員報酬</t>
  </si>
  <si>
    <t>従業員給与手当</t>
  </si>
  <si>
    <t>賞与</t>
  </si>
  <si>
    <t>パート・嘱託等給与</t>
  </si>
  <si>
    <t>退職金</t>
  </si>
  <si>
    <t>法定福利費</t>
  </si>
  <si>
    <t>厚生費</t>
  </si>
  <si>
    <t>営業外費用</t>
  </si>
  <si>
    <t>住所</t>
  </si>
  <si>
    <t>氏名</t>
  </si>
  <si>
    <t>①売上計画、粗利益率、販管費率の改善</t>
  </si>
  <si>
    <t>含み損益</t>
  </si>
  <si>
    <r>
      <t>(</t>
    </r>
    <r>
      <rPr>
        <b/>
        <sz val="10"/>
        <rFont val="明朝"/>
        <family val="1"/>
      </rPr>
      <t>売上総利益率</t>
    </r>
    <r>
      <rPr>
        <b/>
        <sz val="10"/>
        <rFont val="Arial"/>
        <family val="2"/>
      </rPr>
      <t>)</t>
    </r>
  </si>
  <si>
    <r>
      <t>(</t>
    </r>
    <r>
      <rPr>
        <b/>
        <sz val="10"/>
        <rFont val="明朝"/>
        <family val="1"/>
      </rPr>
      <t>営業利益率</t>
    </r>
    <r>
      <rPr>
        <b/>
        <sz val="10"/>
        <rFont val="Arial"/>
        <family val="2"/>
      </rPr>
      <t>)</t>
    </r>
  </si>
  <si>
    <r>
      <t>(</t>
    </r>
    <r>
      <rPr>
        <sz val="10"/>
        <rFont val="明朝"/>
        <family val="1"/>
      </rPr>
      <t>内受取利息・配当金</t>
    </r>
    <r>
      <rPr>
        <sz val="10"/>
        <rFont val="Arial"/>
        <family val="2"/>
      </rPr>
      <t>)</t>
    </r>
  </si>
  <si>
    <t>▲営業外費用</t>
  </si>
  <si>
    <r>
      <t>(</t>
    </r>
    <r>
      <rPr>
        <sz val="10"/>
        <rFont val="明朝"/>
        <family val="1"/>
      </rPr>
      <t>内支払利息・割引料）</t>
    </r>
  </si>
  <si>
    <t>現預金残高</t>
  </si>
  <si>
    <t>▲売上値引き・戻り高</t>
  </si>
  <si>
    <t>営業利益</t>
  </si>
  <si>
    <t>営業利益率</t>
  </si>
  <si>
    <t>期首棚卸高　【Ａ】</t>
  </si>
  <si>
    <t>当期仕入高　【Ｂ】</t>
  </si>
  <si>
    <t>原材料費①</t>
  </si>
  <si>
    <r>
      <t>　　</t>
    </r>
    <r>
      <rPr>
        <sz val="10"/>
        <rFont val="Arial"/>
        <family val="2"/>
      </rPr>
      <t>(</t>
    </r>
    <r>
      <rPr>
        <sz val="10"/>
        <rFont val="ＭＳ Ｐ明朝"/>
        <family val="1"/>
      </rPr>
      <t>減価償却費</t>
    </r>
    <r>
      <rPr>
        <sz val="10"/>
        <rFont val="Arial"/>
        <family val="2"/>
      </rPr>
      <t>)</t>
    </r>
  </si>
  <si>
    <r>
      <t>　　</t>
    </r>
    <r>
      <rPr>
        <sz val="10"/>
        <rFont val="Arial"/>
        <family val="2"/>
      </rPr>
      <t>(</t>
    </r>
    <r>
      <rPr>
        <sz val="10"/>
        <rFont val="ＭＳ Ｐ明朝"/>
        <family val="1"/>
      </rPr>
      <t>運賃</t>
    </r>
    <r>
      <rPr>
        <sz val="10"/>
        <rFont val="Arial"/>
        <family val="2"/>
      </rPr>
      <t>)</t>
    </r>
  </si>
  <si>
    <r>
      <t>　　</t>
    </r>
    <r>
      <rPr>
        <sz val="10"/>
        <rFont val="Arial"/>
        <family val="2"/>
      </rPr>
      <t>(</t>
    </r>
    <r>
      <rPr>
        <sz val="10"/>
        <rFont val="ＭＳ Ｐ明朝"/>
        <family val="1"/>
      </rPr>
      <t>ガス・水道料</t>
    </r>
    <r>
      <rPr>
        <sz val="10"/>
        <rFont val="Arial"/>
        <family val="2"/>
      </rPr>
      <t>)</t>
    </r>
  </si>
  <si>
    <r>
      <t>　　</t>
    </r>
    <r>
      <rPr>
        <sz val="10"/>
        <rFont val="Arial"/>
        <family val="2"/>
      </rPr>
      <t>(</t>
    </r>
    <r>
      <rPr>
        <sz val="10"/>
        <rFont val="ＭＳ Ｐ明朝"/>
        <family val="1"/>
      </rPr>
      <t>雑費・その他経費</t>
    </r>
    <r>
      <rPr>
        <sz val="10"/>
        <rFont val="Arial"/>
        <family val="2"/>
      </rPr>
      <t>)</t>
    </r>
  </si>
  <si>
    <t>実質自己資本</t>
  </si>
  <si>
    <t>（平成       年      月  ～  平成       年       月）</t>
  </si>
  <si>
    <t>（１）売上・利益月次計画・実績値</t>
  </si>
  <si>
    <t xml:space="preserve">         単位：　千円</t>
  </si>
  <si>
    <t>4/1四半期</t>
  </si>
  <si>
    <t>4/2四半期</t>
  </si>
  <si>
    <t>4/3四半期</t>
  </si>
  <si>
    <t>今期累計  標準達成率  100 ％</t>
  </si>
  <si>
    <t>差異</t>
  </si>
  <si>
    <t>達成率</t>
  </si>
  <si>
    <t>増減率</t>
  </si>
  <si>
    <t>（内受取利息・配当金）</t>
  </si>
  <si>
    <t>（内支払利息）</t>
  </si>
  <si>
    <t>（２）差異説明</t>
  </si>
  <si>
    <t>　部　門　別　売　上　高　・　売　上　原　価　計　画</t>
  </si>
  <si>
    <t>売　上　高</t>
  </si>
  <si>
    <r>
      <t>売　上　原　価　【Ａ</t>
    </r>
    <r>
      <rPr>
        <b/>
        <sz val="11"/>
        <rFont val="Arial"/>
        <family val="2"/>
      </rPr>
      <t>+</t>
    </r>
    <r>
      <rPr>
        <b/>
        <sz val="11"/>
        <rFont val="ＭＳ Ｐゴシック"/>
        <family val="3"/>
      </rPr>
      <t>Ｂ</t>
    </r>
    <r>
      <rPr>
        <b/>
        <sz val="11"/>
        <rFont val="Arial"/>
        <family val="2"/>
      </rPr>
      <t>-</t>
    </r>
    <r>
      <rPr>
        <b/>
        <sz val="11"/>
        <rFont val="ＭＳ Ｐゴシック"/>
        <family val="3"/>
      </rPr>
      <t>Ｃ</t>
    </r>
    <r>
      <rPr>
        <b/>
        <sz val="11"/>
        <rFont val="Arial"/>
        <family val="2"/>
      </rPr>
      <t>+</t>
    </r>
    <r>
      <rPr>
        <b/>
        <sz val="11"/>
        <rFont val="ＭＳ Ｐゴシック"/>
        <family val="3"/>
      </rPr>
      <t>Ｄ</t>
    </r>
    <r>
      <rPr>
        <b/>
        <sz val="11"/>
        <rFont val="Arial"/>
        <family val="2"/>
      </rPr>
      <t>-</t>
    </r>
    <r>
      <rPr>
        <b/>
        <sz val="11"/>
        <rFont val="ＭＳ Ｐゴシック"/>
        <family val="3"/>
      </rPr>
      <t>Ｅ</t>
    </r>
    <r>
      <rPr>
        <b/>
        <sz val="11"/>
        <rFont val="Arial"/>
        <family val="2"/>
      </rPr>
      <t>-</t>
    </r>
    <r>
      <rPr>
        <b/>
        <sz val="11"/>
        <rFont val="ＭＳ Ｐゴシック"/>
        <family val="3"/>
      </rPr>
      <t>Ｆ】</t>
    </r>
  </si>
  <si>
    <r>
      <t>(</t>
    </r>
    <r>
      <rPr>
        <sz val="10"/>
        <rFont val="ＭＳ Ｐ明朝"/>
        <family val="1"/>
      </rPr>
      <t>▲</t>
    </r>
    <r>
      <rPr>
        <sz val="10"/>
        <rFont val="Arial"/>
        <family val="2"/>
      </rPr>
      <t>)</t>
    </r>
    <r>
      <rPr>
        <sz val="10"/>
        <rFont val="ＭＳ Ｐ明朝"/>
        <family val="1"/>
      </rPr>
      <t>仕入値引・戻し高　【Ｃ】</t>
    </r>
  </si>
  <si>
    <t>期末棚卸高　【Ｅ】</t>
  </si>
  <si>
    <r>
      <t>(</t>
    </r>
    <r>
      <rPr>
        <sz val="10"/>
        <rFont val="ＭＳ Ｐ明朝"/>
        <family val="1"/>
      </rPr>
      <t>▲</t>
    </r>
    <r>
      <rPr>
        <sz val="10"/>
        <rFont val="Arial"/>
        <family val="2"/>
      </rPr>
      <t>)</t>
    </r>
    <r>
      <rPr>
        <sz val="10"/>
        <rFont val="ＭＳ Ｐ明朝"/>
        <family val="1"/>
      </rPr>
      <t>その他の増減要因　【Ｆ】</t>
    </r>
  </si>
  <si>
    <t>売上原価【Ｄ】の内訳</t>
  </si>
  <si>
    <t>労務費②</t>
  </si>
  <si>
    <t>外注費③</t>
  </si>
  <si>
    <t>経費④</t>
  </si>
  <si>
    <r>
      <t>(</t>
    </r>
    <r>
      <rPr>
        <sz val="10"/>
        <rFont val="ＭＳ Ｐ明朝"/>
        <family val="1"/>
      </rPr>
      <t>減価償却費</t>
    </r>
    <r>
      <rPr>
        <sz val="10"/>
        <rFont val="Arial"/>
        <family val="2"/>
      </rPr>
      <t>)</t>
    </r>
  </si>
  <si>
    <t>地代家賃</t>
  </si>
  <si>
    <r>
      <t>(</t>
    </r>
    <r>
      <rPr>
        <sz val="10"/>
        <rFont val="ＭＳ Ｐ明朝"/>
        <family val="1"/>
      </rPr>
      <t>賃借料・リース料</t>
    </r>
    <r>
      <rPr>
        <sz val="10"/>
        <rFont val="Arial"/>
        <family val="2"/>
      </rPr>
      <t>)</t>
    </r>
  </si>
  <si>
    <t>燃料・動力費</t>
  </si>
  <si>
    <t>ガス・水道料</t>
  </si>
  <si>
    <t>運賃</t>
  </si>
  <si>
    <r>
      <t>(</t>
    </r>
    <r>
      <rPr>
        <sz val="10"/>
        <rFont val="ＭＳ Ｐ明朝"/>
        <family val="1"/>
      </rPr>
      <t>租税公課</t>
    </r>
    <r>
      <rPr>
        <sz val="10"/>
        <rFont val="Arial"/>
        <family val="2"/>
      </rPr>
      <t>)</t>
    </r>
  </si>
  <si>
    <r>
      <t>(</t>
    </r>
    <r>
      <rPr>
        <sz val="10"/>
        <rFont val="ＭＳ Ｐ明朝"/>
        <family val="1"/>
      </rPr>
      <t>旅費交通通信費</t>
    </r>
    <r>
      <rPr>
        <sz val="10"/>
        <rFont val="Arial"/>
        <family val="2"/>
      </rPr>
      <t>)</t>
    </r>
  </si>
  <si>
    <r>
      <t>(</t>
    </r>
    <r>
      <rPr>
        <sz val="10"/>
        <rFont val="ＭＳ Ｐ明朝"/>
        <family val="1"/>
      </rPr>
      <t>修繕費・車両維持費</t>
    </r>
    <r>
      <rPr>
        <sz val="10"/>
        <rFont val="Arial"/>
        <family val="2"/>
      </rPr>
      <t>)</t>
    </r>
  </si>
  <si>
    <r>
      <t>(</t>
    </r>
    <r>
      <rPr>
        <sz val="10"/>
        <rFont val="ＭＳ Ｐ明朝"/>
        <family val="1"/>
      </rPr>
      <t>支払手数料</t>
    </r>
    <r>
      <rPr>
        <sz val="10"/>
        <rFont val="Arial"/>
        <family val="2"/>
      </rPr>
      <t>)</t>
    </r>
  </si>
  <si>
    <r>
      <t>(</t>
    </r>
    <r>
      <rPr>
        <sz val="10"/>
        <rFont val="ＭＳ Ｐ明朝"/>
        <family val="1"/>
      </rPr>
      <t>交際接待費</t>
    </r>
    <r>
      <rPr>
        <sz val="10"/>
        <rFont val="Arial"/>
        <family val="2"/>
      </rPr>
      <t>)</t>
    </r>
  </si>
  <si>
    <r>
      <t>その他変動費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経費</t>
    </r>
    <r>
      <rPr>
        <sz val="10"/>
        <rFont val="Arial"/>
        <family val="2"/>
      </rPr>
      <t>)</t>
    </r>
  </si>
  <si>
    <r>
      <t>その他固定費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経費</t>
    </r>
    <r>
      <rPr>
        <sz val="10"/>
        <rFont val="Arial"/>
        <family val="2"/>
      </rPr>
      <t>)</t>
    </r>
  </si>
  <si>
    <r>
      <t>(</t>
    </r>
    <r>
      <rPr>
        <sz val="10"/>
        <rFont val="ＭＳ Ｐ明朝"/>
        <family val="1"/>
      </rPr>
      <t>その他</t>
    </r>
    <r>
      <rPr>
        <sz val="10"/>
        <rFont val="Arial"/>
        <family val="2"/>
      </rPr>
      <t>)</t>
    </r>
  </si>
  <si>
    <t>売　上　総　利　益</t>
  </si>
  <si>
    <r>
      <t>(</t>
    </r>
    <r>
      <rPr>
        <b/>
        <sz val="11"/>
        <rFont val="ＭＳ Ｐゴシック"/>
        <family val="3"/>
      </rPr>
      <t>　売　上　総　利　益　率　</t>
    </r>
    <r>
      <rPr>
        <b/>
        <sz val="11"/>
        <rFont val="Arial"/>
        <family val="2"/>
      </rPr>
      <t>)</t>
    </r>
  </si>
  <si>
    <t>主要取組み項目説明</t>
  </si>
  <si>
    <t>　売上高</t>
  </si>
  <si>
    <r>
      <t>(</t>
    </r>
    <r>
      <rPr>
        <sz val="10"/>
        <rFont val="ＭＳ Ｐゴシック"/>
        <family val="3"/>
      </rPr>
      <t>売上維持・増加に向けた取組み</t>
    </r>
    <r>
      <rPr>
        <sz val="10"/>
        <rFont val="Arial"/>
        <family val="2"/>
      </rPr>
      <t>)</t>
    </r>
  </si>
  <si>
    <t>　売上原価</t>
  </si>
  <si>
    <r>
      <t>(</t>
    </r>
    <r>
      <rPr>
        <sz val="10"/>
        <rFont val="ＭＳ Ｐゴシック"/>
        <family val="3"/>
      </rPr>
      <t>粗利益改善に向けた取組み</t>
    </r>
    <r>
      <rPr>
        <sz val="10"/>
        <rFont val="Arial"/>
        <family val="2"/>
      </rPr>
      <t>)</t>
    </r>
  </si>
  <si>
    <t>車両・燃料費</t>
  </si>
  <si>
    <t>賃借料・リース料</t>
  </si>
  <si>
    <t>研究開発費</t>
  </si>
  <si>
    <r>
      <t>無形・繰延資産償却</t>
    </r>
    <r>
      <rPr>
        <sz val="10"/>
        <rFont val="Arial"/>
        <family val="2"/>
      </rPr>
      <t>(</t>
    </r>
    <r>
      <rPr>
        <sz val="10"/>
        <rFont val="ＭＳ Ｐ明朝"/>
        <family val="1"/>
      </rPr>
      <t>管理費</t>
    </r>
    <r>
      <rPr>
        <sz val="10"/>
        <rFont val="Arial"/>
        <family val="2"/>
      </rPr>
      <t>)</t>
    </r>
  </si>
  <si>
    <t>委託費</t>
  </si>
  <si>
    <r>
      <t>その他変動費</t>
    </r>
    <r>
      <rPr>
        <sz val="10"/>
        <rFont val="Arial"/>
        <family val="2"/>
      </rPr>
      <t>(</t>
    </r>
    <r>
      <rPr>
        <sz val="10"/>
        <rFont val="ＭＳ Ｐ明朝"/>
        <family val="1"/>
      </rPr>
      <t>販売費</t>
    </r>
    <r>
      <rPr>
        <sz val="10"/>
        <rFont val="Arial"/>
        <family val="2"/>
      </rPr>
      <t>+</t>
    </r>
    <r>
      <rPr>
        <sz val="10"/>
        <rFont val="ＭＳ Ｐ明朝"/>
        <family val="1"/>
      </rPr>
      <t>管理費</t>
    </r>
    <r>
      <rPr>
        <sz val="10"/>
        <rFont val="Arial"/>
        <family val="2"/>
      </rPr>
      <t>)</t>
    </r>
  </si>
  <si>
    <r>
      <t>その他固定費</t>
    </r>
    <r>
      <rPr>
        <sz val="10"/>
        <rFont val="Arial"/>
        <family val="2"/>
      </rPr>
      <t>(</t>
    </r>
    <r>
      <rPr>
        <sz val="10"/>
        <rFont val="ＭＳ Ｐ明朝"/>
        <family val="1"/>
      </rPr>
      <t>販売費</t>
    </r>
    <r>
      <rPr>
        <sz val="10"/>
        <rFont val="Arial"/>
        <family val="2"/>
      </rPr>
      <t>+</t>
    </r>
    <r>
      <rPr>
        <sz val="10"/>
        <rFont val="ＭＳ Ｐ明朝"/>
        <family val="1"/>
      </rPr>
      <t>管理費</t>
    </r>
    <r>
      <rPr>
        <sz val="10"/>
        <rFont val="Arial"/>
        <family val="2"/>
      </rPr>
      <t>)</t>
    </r>
  </si>
  <si>
    <t>その他</t>
  </si>
  <si>
    <t>人件費内訳</t>
  </si>
  <si>
    <t>営業利益</t>
  </si>
  <si>
    <r>
      <t>(</t>
    </r>
    <r>
      <rPr>
        <b/>
        <sz val="11"/>
        <rFont val="ＭＳ Ｐ明朝"/>
        <family val="1"/>
      </rPr>
      <t>営業利益率</t>
    </r>
    <r>
      <rPr>
        <b/>
        <sz val="11"/>
        <rFont val="Arial"/>
        <family val="2"/>
      </rPr>
      <t>)</t>
    </r>
  </si>
  <si>
    <t>主要取組み事項</t>
  </si>
  <si>
    <t>目　　　　　　　　　　　次</t>
  </si>
  <si>
    <t>要返済額</t>
  </si>
  <si>
    <t>不良資産回収</t>
  </si>
  <si>
    <t>(内減価償却費)</t>
  </si>
  <si>
    <r>
      <t>(</t>
    </r>
    <r>
      <rPr>
        <sz val="10"/>
        <rFont val="標準明朝"/>
        <family val="1"/>
      </rPr>
      <t>内減価償却費</t>
    </r>
    <r>
      <rPr>
        <sz val="10"/>
        <rFont val="Arial"/>
        <family val="2"/>
      </rPr>
      <t>)</t>
    </r>
  </si>
  <si>
    <t>キャッシュフロー</t>
  </si>
  <si>
    <t>資産処分</t>
  </si>
  <si>
    <t>不良資産回収</t>
  </si>
  <si>
    <t>税引後修正経常利益</t>
  </si>
  <si>
    <t>非資金合計額</t>
  </si>
  <si>
    <t>補正額(役員報酬戻入等)</t>
  </si>
  <si>
    <t>※手入力</t>
  </si>
  <si>
    <t>(1)実態バランスシートの推移</t>
  </si>
  <si>
    <t>3.計画の具体的施策</t>
  </si>
  <si>
    <t>損益計画、返済能力</t>
  </si>
  <si>
    <t>計画年</t>
  </si>
  <si>
    <t>売上原価　【Ｄ】</t>
  </si>
  <si>
    <t>販管費合計</t>
  </si>
  <si>
    <t>西暦</t>
  </si>
  <si>
    <t>和暦</t>
  </si>
  <si>
    <t>N-5</t>
  </si>
  <si>
    <t>N-4</t>
  </si>
  <si>
    <t>N-3</t>
  </si>
  <si>
    <t>N-2</t>
  </si>
  <si>
    <t>N-1</t>
  </si>
  <si>
    <t>N</t>
  </si>
  <si>
    <t>N+1</t>
  </si>
  <si>
    <t>N+2</t>
  </si>
  <si>
    <t>N+3</t>
  </si>
  <si>
    <t>N+4</t>
  </si>
  <si>
    <t>N+5</t>
  </si>
  <si>
    <t>N+6</t>
  </si>
  <si>
    <t>N+7</t>
  </si>
  <si>
    <t>N+8</t>
  </si>
  <si>
    <t>N+9</t>
  </si>
  <si>
    <t>N+10</t>
  </si>
  <si>
    <t>システム用</t>
  </si>
  <si>
    <t>減価償却実施額</t>
  </si>
  <si>
    <t>無形・繰延資産償却（経費）</t>
  </si>
  <si>
    <t>金額</t>
  </si>
  <si>
    <t>流動負債</t>
  </si>
  <si>
    <t>固定負債</t>
  </si>
  <si>
    <t>繰延資産</t>
  </si>
  <si>
    <t>負債合計</t>
  </si>
  <si>
    <t>自己資本</t>
  </si>
  <si>
    <t>不良資産</t>
  </si>
  <si>
    <t>代表者資産余力</t>
  </si>
  <si>
    <t>減価償却不足</t>
  </si>
  <si>
    <t>含み損益・保全等</t>
  </si>
  <si>
    <t>資本性借入金</t>
  </si>
  <si>
    <t>補正後資産</t>
  </si>
  <si>
    <t>補正後負債</t>
  </si>
  <si>
    <t>実質自己資本</t>
  </si>
  <si>
    <r>
      <t>平成</t>
    </r>
    <r>
      <rPr>
        <sz val="10"/>
        <rFont val="Times New Roman"/>
        <family val="1"/>
      </rPr>
      <t>24</t>
    </r>
    <r>
      <rPr>
        <sz val="10"/>
        <rFont val="ＭＳ Ｐ明朝"/>
        <family val="1"/>
      </rPr>
      <t>年</t>
    </r>
    <r>
      <rPr>
        <sz val="10"/>
        <rFont val="Times New Roman"/>
        <family val="1"/>
      </rPr>
      <t>1</t>
    </r>
    <r>
      <rPr>
        <sz val="10"/>
        <rFont val="ＭＳ Ｐ明朝"/>
        <family val="1"/>
      </rPr>
      <t>月期</t>
    </r>
  </si>
  <si>
    <t>手入力項目</t>
  </si>
  <si>
    <t>平成25年1月期</t>
  </si>
  <si>
    <t>平成26年1月期</t>
  </si>
  <si>
    <t>手入力欄だが、自動シナリオによる初期値が入力される。</t>
  </si>
  <si>
    <t>手入力欄</t>
  </si>
  <si>
    <t>システム入力欄</t>
  </si>
  <si>
    <t>Excel自動入力欄（計算式埋め込み）</t>
  </si>
  <si>
    <t>前年同期比増減</t>
  </si>
  <si>
    <t>株式会社　●●商事</t>
  </si>
  <si>
    <t>　経　営　５　ヵ　年　計　画　書　骨　子</t>
  </si>
  <si>
    <t>(5)不良資産処理の促進</t>
  </si>
  <si>
    <t>(3)資産計画</t>
  </si>
  <si>
    <t>(4)借入金推移</t>
  </si>
  <si>
    <t>お客さま名 ：</t>
  </si>
  <si>
    <t>経　　営</t>
  </si>
  <si>
    <t>カ　 年　計　画　書</t>
  </si>
  <si>
    <t>経　営　5　ヶ　年　計　画</t>
  </si>
  <si>
    <t>　販　管　費　計　画　</t>
  </si>
  <si>
    <t>経営５ヵ年計画書骨子</t>
  </si>
  <si>
    <t>経営５ヵ年計画</t>
  </si>
  <si>
    <t>販管費計画</t>
  </si>
  <si>
    <t>事業計画進捗管理表</t>
  </si>
  <si>
    <t>事業計画進捗管理表</t>
  </si>
  <si>
    <t>部門別売上高・売上原価計画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</si>
</sst>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0;&quot;▲ &quot;#,##0.00"/>
    <numFmt numFmtId="178" formatCode="#,##0;&quot;△ &quot;#,##0"/>
    <numFmt numFmtId="179" formatCode="0.000%"/>
    <numFmt numFmtId="180" formatCode="#,##0.00_ "/>
    <numFmt numFmtId="181" formatCode="[$-411]ge&quot;年&quot;m&quot;月期&quot;"/>
    <numFmt numFmtId="182" formatCode="0.0%;&quot;▲ &quot;0.0%"/>
    <numFmt numFmtId="183" formatCode="0.0%"/>
    <numFmt numFmtId="184" formatCode="[$-411]ge&quot;／&quot;m&quot;月期&quot;"/>
    <numFmt numFmtId="185" formatCode="&quot;(&quot;0&quot;)&quot;"/>
    <numFmt numFmtId="186" formatCode="0;&quot;▲ &quot;0"/>
    <numFmt numFmtId="187" formatCode="[$-411]ge&quot;/&quot;m&quot;月期&quot;"/>
    <numFmt numFmtId="188" formatCode="0&quot;人&quot;"/>
    <numFmt numFmtId="189" formatCode="0.0&quot;人&quot;"/>
    <numFmt numFmtId="190" formatCode="m/d"/>
    <numFmt numFmtId="191" formatCode="[$-411]ge&quot;/&quot;m"/>
    <numFmt numFmtId="192" formatCode="#,##0.00&quot;㎡&quot;"/>
    <numFmt numFmtId="193" formatCode="#,##0_ "/>
    <numFmt numFmtId="194" formatCode="#,##0_ ;[Red]\-#,##0\ "/>
    <numFmt numFmtId="195" formatCode="#,##0.0;[Red]\-#,##0.0"/>
    <numFmt numFmtId="196" formatCode="&quot;(&quot;#,##0.0&quot;)&quot;"/>
    <numFmt numFmtId="197" formatCode="&quot;(&quot;#,##0&quot;)&quot;"/>
    <numFmt numFmtId="198" formatCode="0_ "/>
    <numFmt numFmtId="199" formatCode="0.00_ "/>
    <numFmt numFmtId="200" formatCode="#,##0_);[Red]\(#,##0\)"/>
    <numFmt numFmtId="201" formatCode="#,##0.0;&quot;▲ &quot;#,##0.0"/>
    <numFmt numFmtId="202" formatCode="\(0\)"/>
    <numFmt numFmtId="203" formatCode="&quot;$&quot;#,##0_);[Red]\(&quot;$&quot;#,##0\)"/>
    <numFmt numFmtId="204" formatCode="&quot;$&quot;#,##0.00_);[Red]\(&quot;$&quot;#,##0.00\)"/>
    <numFmt numFmtId="205" formatCode="00&quot;/&quot;00&quot;期&quot;"/>
    <numFmt numFmtId="206" formatCode="00&quot;年&quot;00&quot;月期&quot;"/>
    <numFmt numFmtId="207" formatCode="#,##0&quot;人&quot;"/>
    <numFmt numFmtId="208" formatCode="0_);[Red]\(0\)"/>
    <numFmt numFmtId="209" formatCode="#,##0&quot;年&quot;"/>
    <numFmt numFmtId="210" formatCode="[$-411]ge\.m\.d;@"/>
    <numFmt numFmtId="211" formatCode="#,##0.000;[Red]\-#,##0.000"/>
    <numFmt numFmtId="212" formatCode="#,##0.0&quot;年&quot;"/>
    <numFmt numFmtId="213" formatCode="#,##0&quot;筆&quot;"/>
    <numFmt numFmtId="214" formatCode="#,##0&quot;棟&quot;"/>
    <numFmt numFmtId="215" formatCode="#,##0.0&quot;人&quot;"/>
    <numFmt numFmtId="216" formatCode="General\ \&amp;&quot;総利益額&quot;"/>
    <numFmt numFmtId="217" formatCode="&quot;平&quot;&quot;成&quot;00&quot;年&quot;00&quot;月期&quot;"/>
    <numFmt numFmtId="218" formatCode="\(\ 0.0%\)"/>
    <numFmt numFmtId="219" formatCode="\(General&quot;人&quot;\)"/>
    <numFmt numFmtId="220" formatCode="#,##0.000;&quot;△ &quot;#,##0.000"/>
    <numFmt numFmtId="221" formatCode="#,##0.00000000000;&quot;△ &quot;#,##0.00000000000"/>
    <numFmt numFmtId="222" formatCode="#,##0.0;&quot;△ &quot;#,##0.0"/>
    <numFmt numFmtId="223" formatCode="#,##0.00;&quot;△ &quot;#,##0.00"/>
    <numFmt numFmtId="224" formatCode="#,##0.000000000000000_ ;[Red]\-#,##0.000000000000000\ "/>
    <numFmt numFmtId="225" formatCode="mmm\-yyyy"/>
    <numFmt numFmtId="226" formatCode="#,##0.000_ ;[Red]\-#,##0.000\ "/>
    <numFmt numFmtId="227" formatCode="#,##0.000;&quot;▲ &quot;#,##0.000"/>
    <numFmt numFmtId="228" formatCode="#,##0.00_ ;[Red]\-#,##0.00\ "/>
    <numFmt numFmtId="229" formatCode="#,##0;&quot;▲&quot;#,##0"/>
    <numFmt numFmtId="230" formatCode="0.0"/>
    <numFmt numFmtId="231" formatCode="0.00_);[Red]\(0.00\)"/>
    <numFmt numFmtId="232" formatCode="0.00_ ;[Red]\-0.00\ "/>
  </numFmts>
  <fonts count="89">
    <font>
      <sz val="11"/>
      <name val="ＭＳ Ｐゴシック"/>
      <family val="3"/>
    </font>
    <font>
      <sz val="11"/>
      <name val="ＭＳ Ｐ明朝"/>
      <family val="1"/>
    </font>
    <font>
      <sz val="9"/>
      <name val="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2"/>
      <name val="ＭＳ Ｐゴシック"/>
      <family val="3"/>
    </font>
    <font>
      <b/>
      <sz val="16"/>
      <name val="ＭＳ 明朝"/>
      <family val="1"/>
    </font>
    <font>
      <b/>
      <sz val="13"/>
      <name val="ＭＳ 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0"/>
      <name val="Times New Roman"/>
      <family val="1"/>
    </font>
    <font>
      <b/>
      <sz val="15.5"/>
      <name val="ＭＳ Ｐゴシック"/>
      <family val="3"/>
    </font>
    <font>
      <b/>
      <sz val="11"/>
      <name val="ＭＳ Ｐゴシック"/>
      <family val="3"/>
    </font>
    <font>
      <b/>
      <sz val="10"/>
      <name val="Times New Roman"/>
      <family val="1"/>
    </font>
    <font>
      <sz val="12"/>
      <name val="明朝"/>
      <family val="1"/>
    </font>
    <font>
      <sz val="11"/>
      <name val="明朝"/>
      <family val="1"/>
    </font>
    <font>
      <sz val="8"/>
      <name val="明朝"/>
      <family val="1"/>
    </font>
    <font>
      <sz val="10"/>
      <name val="明朝"/>
      <family val="1"/>
    </font>
    <font>
      <sz val="14"/>
      <name val="ＭＳ Ｐ明朝"/>
      <family val="1"/>
    </font>
    <font>
      <b/>
      <sz val="18"/>
      <name val="ＭＳ Ｐゴシック"/>
      <family val="3"/>
    </font>
    <font>
      <b/>
      <u val="single"/>
      <sz val="16"/>
      <name val="ＭＳ Ｐゴシック"/>
      <family val="3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明朝"/>
      <family val="1"/>
    </font>
    <font>
      <sz val="10"/>
      <name val="標準明朝"/>
      <family val="1"/>
    </font>
    <font>
      <b/>
      <sz val="9"/>
      <name val="Arial"/>
      <family val="2"/>
    </font>
    <font>
      <sz val="18"/>
      <name val="ＭＳ Ｐゴシック"/>
      <family val="3"/>
    </font>
    <font>
      <b/>
      <sz val="11.5"/>
      <name val="ＭＳ Ｐ明朝"/>
      <family val="1"/>
    </font>
    <font>
      <b/>
      <u val="single"/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Tms Rmn"/>
      <family val="1"/>
    </font>
    <font>
      <sz val="10"/>
      <name val="Geneva"/>
      <family val="2"/>
    </font>
    <font>
      <b/>
      <sz val="12"/>
      <color indexed="9"/>
      <name val="Tms Rm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Osaka"/>
      <family val="3"/>
    </font>
    <font>
      <sz val="11"/>
      <color indexed="17"/>
      <name val="ＭＳ Ｐゴシック"/>
      <family val="3"/>
    </font>
    <font>
      <sz val="20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2"/>
      <name val="ＭＳ 明朝"/>
      <family val="1"/>
    </font>
    <font>
      <sz val="10"/>
      <color indexed="12"/>
      <name val="ＭＳ Ｐゴシック"/>
      <family val="3"/>
    </font>
    <font>
      <b/>
      <sz val="11.5"/>
      <name val="Arial"/>
      <family val="2"/>
    </font>
    <font>
      <sz val="10"/>
      <color indexed="12"/>
      <name val="ＭＳ Ｐ明朝"/>
      <family val="1"/>
    </font>
    <font>
      <sz val="10"/>
      <color indexed="12"/>
      <name val="明朝"/>
      <family val="1"/>
    </font>
    <font>
      <sz val="11"/>
      <color indexed="12"/>
      <name val="ＭＳ Ｐ明朝"/>
      <family val="1"/>
    </font>
    <font>
      <sz val="10"/>
      <color indexed="12"/>
      <name val="Arial"/>
      <family val="2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7"/>
      <color indexed="8"/>
      <name val="ＭＳ Ｐゴシック"/>
      <family val="3"/>
    </font>
    <font>
      <b/>
      <sz val="20"/>
      <name val="Arial"/>
      <family val="2"/>
    </font>
    <font>
      <sz val="20"/>
      <name val="Arial"/>
      <family val="2"/>
    </font>
    <font>
      <b/>
      <sz val="2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11"/>
        <bgColor indexed="42"/>
      </patternFill>
    </fill>
    <fill>
      <patternFill patternType="darkDown">
        <fgColor indexed="11"/>
      </patternFill>
    </fill>
    <fill>
      <patternFill patternType="lightDown">
        <fgColor indexed="11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0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thin"/>
    </border>
    <border>
      <left style="medium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double"/>
      <bottom style="medium"/>
    </border>
    <border>
      <left style="thin"/>
      <right style="hair"/>
      <top style="double"/>
      <bottom style="medium"/>
    </border>
    <border>
      <left style="hair"/>
      <right style="thin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hair"/>
    </border>
    <border>
      <left style="medium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hair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0" borderId="0" applyNumberFormat="0" applyFill="0" applyBorder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204" fontId="53" fillId="0" borderId="0" applyFont="0" applyFill="0" applyBorder="0" applyAlignment="0" applyProtection="0"/>
    <xf numFmtId="0" fontId="54" fillId="16" borderId="0">
      <alignment/>
      <protection/>
    </xf>
    <xf numFmtId="0" fontId="33" fillId="0" borderId="1" applyNumberFormat="0" applyAlignment="0" applyProtection="0"/>
    <xf numFmtId="0" fontId="33" fillId="0" borderId="2">
      <alignment horizontal="left" vertical="center"/>
      <protection/>
    </xf>
    <xf numFmtId="0" fontId="53" fillId="0" borderId="0">
      <alignment/>
      <protection/>
    </xf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2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1" borderId="3" applyNumberFormat="0" applyAlignment="0" applyProtection="0"/>
    <xf numFmtId="0" fontId="57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0" fillId="23" borderId="4" applyNumberFormat="0" applyFont="0" applyAlignment="0" applyProtection="0"/>
    <xf numFmtId="0" fontId="58" fillId="0" borderId="5" applyNumberFormat="0" applyFill="0" applyAlignment="0" applyProtection="0"/>
    <xf numFmtId="0" fontId="59" fillId="3" borderId="0" applyNumberFormat="0" applyBorder="0" applyAlignment="0" applyProtection="0"/>
    <xf numFmtId="0" fontId="60" fillId="24" borderId="6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24" borderId="11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8" fillId="7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49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70" fillId="4" borderId="0" applyNumberFormat="0" applyBorder="0" applyAlignment="0" applyProtection="0"/>
  </cellStyleXfs>
  <cellXfs count="8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97" applyFont="1" applyAlignment="1" applyProtection="1">
      <alignment vertical="center"/>
      <protection/>
    </xf>
    <xf numFmtId="58" fontId="1" fillId="0" borderId="0" xfId="97" applyNumberFormat="1" applyFont="1" applyAlignment="1" applyProtection="1">
      <alignment vertical="center"/>
      <protection/>
    </xf>
    <xf numFmtId="0" fontId="1" fillId="0" borderId="0" xfId="97" applyFont="1" applyAlignment="1" applyProtection="1">
      <alignment vertical="center"/>
      <protection locked="0"/>
    </xf>
    <xf numFmtId="0" fontId="16" fillId="0" borderId="0" xfId="97" applyFont="1" applyAlignment="1" applyProtection="1">
      <alignment vertical="center"/>
      <protection locked="0"/>
    </xf>
    <xf numFmtId="0" fontId="0" fillId="0" borderId="0" xfId="97" applyFont="1" applyAlignment="1" applyProtection="1">
      <alignment vertical="center"/>
      <protection locked="0"/>
    </xf>
    <xf numFmtId="0" fontId="10" fillId="0" borderId="0" xfId="97" applyFont="1" applyAlignment="1" applyProtection="1">
      <alignment vertical="center"/>
      <protection/>
    </xf>
    <xf numFmtId="0" fontId="9" fillId="0" borderId="0" xfId="97" applyFont="1" applyAlignment="1" applyProtection="1">
      <alignment vertical="center"/>
      <protection/>
    </xf>
    <xf numFmtId="0" fontId="16" fillId="0" borderId="0" xfId="97" applyFont="1" applyBorder="1" applyAlignment="1" applyProtection="1">
      <alignment vertical="center"/>
      <protection locked="0"/>
    </xf>
    <xf numFmtId="0" fontId="1" fillId="0" borderId="0" xfId="97" applyFont="1" applyBorder="1" applyAlignment="1" applyProtection="1">
      <alignment vertical="center"/>
      <protection locked="0"/>
    </xf>
    <xf numFmtId="0" fontId="13" fillId="0" borderId="0" xfId="97" applyFont="1" applyFill="1" applyBorder="1" applyAlignment="1" applyProtection="1">
      <alignment horizontal="center" vertical="center"/>
      <protection/>
    </xf>
    <xf numFmtId="0" fontId="1" fillId="0" borderId="0" xfId="97" applyFont="1" applyBorder="1" applyAlignment="1" applyProtection="1">
      <alignment vertical="center"/>
      <protection/>
    </xf>
    <xf numFmtId="0" fontId="12" fillId="0" borderId="0" xfId="97" applyFont="1" applyAlignment="1" applyProtection="1">
      <alignment vertical="center"/>
      <protection locked="0"/>
    </xf>
    <xf numFmtId="38" fontId="12" fillId="0" borderId="0" xfId="97" applyNumberFormat="1" applyFont="1" applyAlignment="1" applyProtection="1">
      <alignment vertical="center"/>
      <protection locked="0"/>
    </xf>
    <xf numFmtId="38" fontId="9" fillId="0" borderId="0" xfId="97" applyNumberFormat="1" applyFont="1" applyAlignment="1" applyProtection="1">
      <alignment vertical="center"/>
      <protection/>
    </xf>
    <xf numFmtId="0" fontId="0" fillId="0" borderId="0" xfId="97" applyFont="1" applyAlignment="1" applyProtection="1">
      <alignment vertical="center"/>
      <protection/>
    </xf>
    <xf numFmtId="0" fontId="9" fillId="0" borderId="0" xfId="97" applyFont="1" applyAlignment="1" applyProtection="1">
      <alignment horizontal="right" vertical="center"/>
      <protection/>
    </xf>
    <xf numFmtId="0" fontId="13" fillId="0" borderId="0" xfId="97" applyFont="1" applyAlignment="1" applyProtection="1">
      <alignment vertical="center"/>
      <protection/>
    </xf>
    <xf numFmtId="0" fontId="25" fillId="0" borderId="0" xfId="0" applyFont="1" applyAlignment="1">
      <alignment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 shrinkToFit="1"/>
      <protection locked="0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/>
    </xf>
    <xf numFmtId="0" fontId="26" fillId="25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" fillId="25" borderId="0" xfId="0" applyFont="1" applyFill="1" applyAlignment="1">
      <alignment horizontal="right" vertical="center"/>
    </xf>
    <xf numFmtId="0" fontId="3" fillId="25" borderId="0" xfId="0" applyFont="1" applyFill="1" applyAlignment="1">
      <alignment horizontal="center" vertical="center"/>
    </xf>
    <xf numFmtId="0" fontId="26" fillId="25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2" xfId="0" applyFont="1" applyBorder="1" applyAlignment="1" applyProtection="1">
      <alignment vertical="center"/>
      <protection/>
    </xf>
    <xf numFmtId="38" fontId="14" fillId="0" borderId="0" xfId="63" applyFont="1" applyFill="1" applyBorder="1" applyAlignment="1" applyProtection="1">
      <alignment vertical="center"/>
      <protection/>
    </xf>
    <xf numFmtId="183" fontId="14" fillId="0" borderId="0" xfId="51" applyNumberFormat="1" applyFont="1" applyFill="1" applyBorder="1" applyAlignment="1" applyProtection="1">
      <alignment vertical="center"/>
      <protection/>
    </xf>
    <xf numFmtId="176" fontId="17" fillId="0" borderId="13" xfId="63" applyNumberFormat="1" applyFont="1" applyFill="1" applyBorder="1" applyAlignment="1" applyProtection="1">
      <alignment vertical="center" shrinkToFit="1"/>
      <protection/>
    </xf>
    <xf numFmtId="38" fontId="18" fillId="0" borderId="0" xfId="63" applyFont="1" applyAlignment="1" applyProtection="1">
      <alignment vertical="center"/>
      <protection/>
    </xf>
    <xf numFmtId="38" fontId="21" fillId="26" borderId="14" xfId="63" applyFont="1" applyFill="1" applyBorder="1" applyAlignment="1" applyProtection="1">
      <alignment horizontal="left" vertical="center"/>
      <protection/>
    </xf>
    <xf numFmtId="38" fontId="40" fillId="26" borderId="14" xfId="63" applyFont="1" applyFill="1" applyBorder="1" applyAlignment="1" applyProtection="1">
      <alignment horizontal="left" vertical="center"/>
      <protection/>
    </xf>
    <xf numFmtId="38" fontId="19" fillId="0" borderId="0" xfId="63" applyFont="1" applyAlignment="1" applyProtection="1">
      <alignment horizontal="right" vertical="center"/>
      <protection/>
    </xf>
    <xf numFmtId="38" fontId="21" fillId="26" borderId="15" xfId="63" applyFont="1" applyFill="1" applyBorder="1" applyAlignment="1" applyProtection="1">
      <alignment horizontal="left" vertical="center"/>
      <protection/>
    </xf>
    <xf numFmtId="38" fontId="40" fillId="26" borderId="16" xfId="63" applyFont="1" applyFill="1" applyBorder="1" applyAlignment="1" applyProtection="1">
      <alignment horizontal="left" vertical="center"/>
      <protection/>
    </xf>
    <xf numFmtId="38" fontId="39" fillId="0" borderId="0" xfId="63" applyFont="1" applyAlignment="1">
      <alignment vertical="center"/>
    </xf>
    <xf numFmtId="38" fontId="25" fillId="0" borderId="12" xfId="63" applyFont="1" applyBorder="1" applyAlignment="1" applyProtection="1">
      <alignment vertical="center"/>
      <protection/>
    </xf>
    <xf numFmtId="176" fontId="27" fillId="0" borderId="12" xfId="63" applyNumberFormat="1" applyFont="1" applyBorder="1" applyAlignment="1" applyProtection="1">
      <alignment vertical="center"/>
      <protection/>
    </xf>
    <xf numFmtId="38" fontId="39" fillId="0" borderId="0" xfId="63" applyFont="1" applyBorder="1" applyAlignment="1" applyProtection="1">
      <alignment vertical="center"/>
      <protection/>
    </xf>
    <xf numFmtId="38" fontId="39" fillId="0" borderId="0" xfId="63" applyFont="1" applyFill="1" applyAlignment="1" applyProtection="1">
      <alignment vertical="center"/>
      <protection/>
    </xf>
    <xf numFmtId="38" fontId="39" fillId="0" borderId="0" xfId="63" applyFont="1" applyAlignment="1" applyProtection="1">
      <alignment vertical="center"/>
      <protection/>
    </xf>
    <xf numFmtId="38" fontId="26" fillId="0" borderId="0" xfId="63" applyFont="1" applyAlignment="1" applyProtection="1">
      <alignment vertical="center"/>
      <protection/>
    </xf>
    <xf numFmtId="176" fontId="39" fillId="0" borderId="0" xfId="63" applyNumberFormat="1" applyFont="1" applyAlignment="1" applyProtection="1">
      <alignment vertical="center"/>
      <protection/>
    </xf>
    <xf numFmtId="38" fontId="39" fillId="26" borderId="16" xfId="63" applyFont="1" applyFill="1" applyBorder="1" applyAlignment="1" applyProtection="1">
      <alignment vertical="center"/>
      <protection/>
    </xf>
    <xf numFmtId="38" fontId="39" fillId="26" borderId="17" xfId="63" applyFont="1" applyFill="1" applyBorder="1" applyAlignment="1" applyProtection="1">
      <alignment vertical="center"/>
      <protection/>
    </xf>
    <xf numFmtId="38" fontId="39" fillId="26" borderId="18" xfId="63" applyFont="1" applyFill="1" applyBorder="1" applyAlignment="1" applyProtection="1">
      <alignment vertical="center"/>
      <protection/>
    </xf>
    <xf numFmtId="38" fontId="39" fillId="26" borderId="19" xfId="63" applyFont="1" applyFill="1" applyBorder="1" applyAlignment="1" applyProtection="1">
      <alignment vertical="center"/>
      <protection/>
    </xf>
    <xf numFmtId="38" fontId="42" fillId="0" borderId="0" xfId="63" applyFont="1" applyAlignment="1">
      <alignment vertical="center"/>
    </xf>
    <xf numFmtId="38" fontId="38" fillId="26" borderId="20" xfId="63" applyFont="1" applyFill="1" applyBorder="1" applyAlignment="1" applyProtection="1">
      <alignment horizontal="left" vertical="center"/>
      <protection/>
    </xf>
    <xf numFmtId="38" fontId="38" fillId="26" borderId="21" xfId="63" applyFont="1" applyFill="1" applyBorder="1" applyAlignment="1" applyProtection="1">
      <alignment horizontal="left" vertical="center"/>
      <protection/>
    </xf>
    <xf numFmtId="38" fontId="39" fillId="0" borderId="0" xfId="63" applyFont="1" applyFill="1" applyAlignment="1">
      <alignment vertical="center"/>
    </xf>
    <xf numFmtId="38" fontId="37" fillId="26" borderId="20" xfId="63" applyFont="1" applyFill="1" applyBorder="1" applyAlignment="1" applyProtection="1">
      <alignment horizontal="left" vertical="center"/>
      <protection/>
    </xf>
    <xf numFmtId="38" fontId="37" fillId="26" borderId="22" xfId="63" applyFont="1" applyFill="1" applyBorder="1" applyAlignment="1" applyProtection="1">
      <alignment horizontal="left" vertical="center"/>
      <protection/>
    </xf>
    <xf numFmtId="38" fontId="38" fillId="26" borderId="23" xfId="63" applyFont="1" applyFill="1" applyBorder="1" applyAlignment="1" applyProtection="1">
      <alignment horizontal="left" vertical="center"/>
      <protection/>
    </xf>
    <xf numFmtId="38" fontId="38" fillId="26" borderId="24" xfId="63" applyFont="1" applyFill="1" applyBorder="1" applyAlignment="1" applyProtection="1">
      <alignment horizontal="left" vertical="center"/>
      <protection/>
    </xf>
    <xf numFmtId="176" fontId="39" fillId="0" borderId="0" xfId="63" applyNumberFormat="1" applyFont="1" applyAlignment="1">
      <alignment vertical="center"/>
    </xf>
    <xf numFmtId="176" fontId="39" fillId="0" borderId="0" xfId="63" applyNumberFormat="1" applyFont="1" applyFill="1" applyBorder="1" applyAlignment="1">
      <alignment vertical="center"/>
    </xf>
    <xf numFmtId="38" fontId="39" fillId="0" borderId="0" xfId="63" applyFont="1" applyFill="1" applyBorder="1" applyAlignment="1">
      <alignment vertical="center"/>
    </xf>
    <xf numFmtId="38" fontId="39" fillId="0" borderId="0" xfId="63" applyFont="1" applyAlignment="1" applyProtection="1">
      <alignment vertical="center"/>
      <protection locked="0"/>
    </xf>
    <xf numFmtId="176" fontId="39" fillId="0" borderId="0" xfId="63" applyNumberFormat="1" applyFont="1" applyFill="1" applyBorder="1" applyAlignment="1" applyProtection="1">
      <alignment vertical="center"/>
      <protection locked="0"/>
    </xf>
    <xf numFmtId="38" fontId="39" fillId="0" borderId="0" xfId="63" applyFont="1" applyFill="1" applyBorder="1" applyAlignment="1" applyProtection="1">
      <alignment vertical="center"/>
      <protection locked="0"/>
    </xf>
    <xf numFmtId="176" fontId="39" fillId="0" borderId="0" xfId="63" applyNumberFormat="1" applyFont="1" applyAlignment="1" applyProtection="1">
      <alignment vertical="center"/>
      <protection locked="0"/>
    </xf>
    <xf numFmtId="38" fontId="43" fillId="0" borderId="0" xfId="63" applyFont="1" applyAlignment="1">
      <alignment vertical="center"/>
    </xf>
    <xf numFmtId="176" fontId="43" fillId="0" borderId="0" xfId="63" applyNumberFormat="1" applyFont="1" applyAlignment="1" applyProtection="1">
      <alignment horizontal="centerContinuous" vertical="center"/>
      <protection/>
    </xf>
    <xf numFmtId="38" fontId="43" fillId="0" borderId="0" xfId="63" applyFont="1" applyAlignment="1" applyProtection="1">
      <alignment horizontal="centerContinuous" vertical="center"/>
      <protection/>
    </xf>
    <xf numFmtId="38" fontId="43" fillId="0" borderId="0" xfId="63" applyFont="1" applyFill="1" applyBorder="1" applyAlignment="1" applyProtection="1">
      <alignment horizontal="centerContinuous" vertical="center"/>
      <protection/>
    </xf>
    <xf numFmtId="38" fontId="23" fillId="0" borderId="0" xfId="63" applyFont="1" applyFill="1" applyAlignment="1" applyProtection="1">
      <alignment horizontal="centerContinuous" vertical="center"/>
      <protection/>
    </xf>
    <xf numFmtId="38" fontId="23" fillId="0" borderId="0" xfId="63" applyFont="1" applyAlignment="1" applyProtection="1">
      <alignment horizontal="centerContinuous" vertical="center"/>
      <protection/>
    </xf>
    <xf numFmtId="0" fontId="25" fillId="25" borderId="18" xfId="96" applyFont="1" applyFill="1" applyBorder="1" applyAlignment="1" applyProtection="1">
      <alignment vertical="center"/>
      <protection/>
    </xf>
    <xf numFmtId="0" fontId="1" fillId="25" borderId="0" xfId="97" applyFont="1" applyFill="1" applyBorder="1" applyAlignment="1" applyProtection="1">
      <alignment vertical="center"/>
      <protection/>
    </xf>
    <xf numFmtId="176" fontId="26" fillId="0" borderId="0" xfId="96" applyNumberFormat="1" applyFont="1" applyBorder="1" applyAlignment="1" applyProtection="1">
      <alignment horizontal="centerContinuous" vertical="center"/>
      <protection/>
    </xf>
    <xf numFmtId="0" fontId="25" fillId="25" borderId="12" xfId="96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0" xfId="0" applyFont="1" applyAlignment="1" applyProtection="1">
      <alignment/>
      <protection locked="0"/>
    </xf>
    <xf numFmtId="0" fontId="10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5" borderId="12" xfId="97" applyFont="1" applyFill="1" applyBorder="1" applyAlignment="1" applyProtection="1">
      <alignment vertical="center"/>
      <protection/>
    </xf>
    <xf numFmtId="38" fontId="40" fillId="0" borderId="28" xfId="63" applyFont="1" applyFill="1" applyBorder="1" applyAlignment="1" applyProtection="1">
      <alignment horizontal="left" vertical="center"/>
      <protection/>
    </xf>
    <xf numFmtId="38" fontId="37" fillId="0" borderId="29" xfId="63" applyFont="1" applyFill="1" applyBorder="1" applyAlignment="1" applyProtection="1">
      <alignment horizontal="left" vertical="center"/>
      <protection/>
    </xf>
    <xf numFmtId="38" fontId="40" fillId="0" borderId="15" xfId="63" applyFont="1" applyFill="1" applyBorder="1" applyAlignment="1" applyProtection="1">
      <alignment horizontal="left" vertical="center"/>
      <protection/>
    </xf>
    <xf numFmtId="38" fontId="37" fillId="0" borderId="24" xfId="63" applyFont="1" applyFill="1" applyBorder="1" applyAlignment="1" applyProtection="1">
      <alignment horizontal="left" vertical="center"/>
      <protection/>
    </xf>
    <xf numFmtId="38" fontId="25" fillId="0" borderId="0" xfId="72" applyFont="1" applyAlignment="1">
      <alignment vertical="center"/>
    </xf>
    <xf numFmtId="38" fontId="24" fillId="0" borderId="0" xfId="72" applyFont="1" applyBorder="1" applyAlignment="1" applyProtection="1">
      <alignment horizontal="centerContinuous" vertical="center"/>
      <protection/>
    </xf>
    <xf numFmtId="38" fontId="35" fillId="0" borderId="0" xfId="72" applyFont="1" applyBorder="1" applyAlignment="1" applyProtection="1">
      <alignment horizontal="centerContinuous" vertical="center"/>
      <protection/>
    </xf>
    <xf numFmtId="38" fontId="26" fillId="0" borderId="0" xfId="72" applyFont="1" applyBorder="1" applyAlignment="1" applyProtection="1">
      <alignment horizontal="centerContinuous" vertical="center"/>
      <protection/>
    </xf>
    <xf numFmtId="176" fontId="26" fillId="0" borderId="0" xfId="72" applyNumberFormat="1" applyFont="1" applyAlignment="1" applyProtection="1">
      <alignment horizontal="centerContinuous" vertical="center"/>
      <protection/>
    </xf>
    <xf numFmtId="38" fontId="26" fillId="0" borderId="0" xfId="72" applyFont="1" applyAlignment="1" applyProtection="1">
      <alignment horizontal="centerContinuous" vertical="center"/>
      <protection/>
    </xf>
    <xf numFmtId="0" fontId="26" fillId="0" borderId="0" xfId="85" applyFont="1" applyAlignment="1" applyProtection="1">
      <alignment horizontal="centerContinuous" vertical="center"/>
      <protection/>
    </xf>
    <xf numFmtId="176" fontId="26" fillId="0" borderId="0" xfId="72" applyNumberFormat="1" applyFont="1" applyBorder="1" applyAlignment="1" applyProtection="1">
      <alignment horizontal="centerContinuous" vertical="center"/>
      <protection/>
    </xf>
    <xf numFmtId="38" fontId="26" fillId="0" borderId="0" xfId="72" applyFont="1" applyAlignment="1">
      <alignment horizontal="centerContinuous" vertical="center"/>
    </xf>
    <xf numFmtId="38" fontId="25" fillId="0" borderId="12" xfId="72" applyFont="1" applyBorder="1" applyAlignment="1" applyProtection="1">
      <alignment vertical="center"/>
      <protection/>
    </xf>
    <xf numFmtId="176" fontId="27" fillId="0" borderId="0" xfId="72" applyNumberFormat="1" applyFont="1" applyBorder="1" applyAlignment="1" applyProtection="1">
      <alignment vertical="center"/>
      <protection/>
    </xf>
    <xf numFmtId="176" fontId="25" fillId="0" borderId="0" xfId="72" applyNumberFormat="1" applyFont="1" applyBorder="1" applyAlignment="1" applyProtection="1">
      <alignment vertical="center"/>
      <protection/>
    </xf>
    <xf numFmtId="38" fontId="25" fillId="0" borderId="0" xfId="72" applyFont="1" applyAlignment="1" applyProtection="1">
      <alignment vertical="center"/>
      <protection/>
    </xf>
    <xf numFmtId="176" fontId="25" fillId="0" borderId="0" xfId="72" applyNumberFormat="1" applyFont="1" applyAlignment="1" applyProtection="1">
      <alignment vertical="center"/>
      <protection/>
    </xf>
    <xf numFmtId="0" fontId="25" fillId="0" borderId="0" xfId="85" applyFont="1" applyAlignment="1" applyProtection="1">
      <alignment vertical="center"/>
      <protection/>
    </xf>
    <xf numFmtId="38" fontId="1" fillId="0" borderId="0" xfId="72" applyFont="1" applyAlignment="1" applyProtection="1">
      <alignment horizontal="right" vertical="center"/>
      <protection/>
    </xf>
    <xf numFmtId="38" fontId="25" fillId="0" borderId="0" xfId="72" applyFont="1" applyBorder="1" applyAlignment="1" applyProtection="1">
      <alignment vertical="center"/>
      <protection/>
    </xf>
    <xf numFmtId="38" fontId="25" fillId="0" borderId="0" xfId="72" applyFont="1" applyAlignment="1" applyProtection="1">
      <alignment horizontal="right" vertical="center"/>
      <protection/>
    </xf>
    <xf numFmtId="38" fontId="25" fillId="25" borderId="16" xfId="72" applyFont="1" applyFill="1" applyBorder="1" applyAlignment="1" applyProtection="1">
      <alignment vertical="center"/>
      <protection/>
    </xf>
    <xf numFmtId="38" fontId="25" fillId="25" borderId="30" xfId="72" applyFont="1" applyFill="1" applyBorder="1" applyAlignment="1" applyProtection="1">
      <alignment vertical="center"/>
      <protection/>
    </xf>
    <xf numFmtId="38" fontId="25" fillId="25" borderId="17" xfId="72" applyFont="1" applyFill="1" applyBorder="1" applyAlignment="1" applyProtection="1">
      <alignment vertical="center"/>
      <protection/>
    </xf>
    <xf numFmtId="38" fontId="25" fillId="0" borderId="0" xfId="72" applyFont="1" applyAlignment="1">
      <alignment horizontal="center" vertical="center"/>
    </xf>
    <xf numFmtId="38" fontId="25" fillId="25" borderId="12" xfId="72" applyFont="1" applyFill="1" applyBorder="1" applyAlignment="1" applyProtection="1">
      <alignment horizontal="center" vertical="center"/>
      <protection/>
    </xf>
    <xf numFmtId="38" fontId="36" fillId="0" borderId="0" xfId="72" applyFont="1" applyAlignment="1">
      <alignment vertical="center"/>
    </xf>
    <xf numFmtId="38" fontId="38" fillId="0" borderId="0" xfId="72" applyFont="1" applyAlignment="1">
      <alignment vertical="center"/>
    </xf>
    <xf numFmtId="38" fontId="25" fillId="0" borderId="0" xfId="72" applyFont="1" applyFill="1" applyAlignment="1">
      <alignment vertical="center"/>
    </xf>
    <xf numFmtId="38" fontId="36" fillId="0" borderId="0" xfId="72" applyFont="1" applyFill="1" applyAlignment="1">
      <alignment vertical="center"/>
    </xf>
    <xf numFmtId="38" fontId="36" fillId="25" borderId="1" xfId="72" applyFont="1" applyFill="1" applyBorder="1" applyAlignment="1" applyProtection="1">
      <alignment vertical="center"/>
      <protection/>
    </xf>
    <xf numFmtId="38" fontId="37" fillId="25" borderId="1" xfId="72" applyFont="1" applyFill="1" applyBorder="1" applyAlignment="1" applyProtection="1">
      <alignment vertical="center"/>
      <protection/>
    </xf>
    <xf numFmtId="38" fontId="9" fillId="0" borderId="31" xfId="72" applyFont="1" applyBorder="1" applyAlignment="1">
      <alignment vertical="center"/>
    </xf>
    <xf numFmtId="38" fontId="38" fillId="0" borderId="1" xfId="72" applyFont="1" applyBorder="1" applyAlignment="1">
      <alignment vertical="center"/>
    </xf>
    <xf numFmtId="38" fontId="38" fillId="0" borderId="32" xfId="72" applyFont="1" applyBorder="1" applyAlignment="1">
      <alignment horizontal="centerContinuous" vertical="center"/>
    </xf>
    <xf numFmtId="38" fontId="9" fillId="0" borderId="33" xfId="72" applyFont="1" applyBorder="1" applyAlignment="1">
      <alignment vertical="center"/>
    </xf>
    <xf numFmtId="38" fontId="38" fillId="0" borderId="0" xfId="72" applyFont="1" applyBorder="1" applyAlignment="1">
      <alignment vertical="center"/>
    </xf>
    <xf numFmtId="176" fontId="38" fillId="0" borderId="0" xfId="72" applyNumberFormat="1" applyFont="1" applyBorder="1" applyAlignment="1">
      <alignment vertical="center"/>
    </xf>
    <xf numFmtId="38" fontId="38" fillId="0" borderId="33" xfId="72" applyFont="1" applyBorder="1" applyAlignment="1">
      <alignment vertical="center"/>
    </xf>
    <xf numFmtId="38" fontId="9" fillId="0" borderId="34" xfId="72" applyFont="1" applyBorder="1" applyAlignment="1">
      <alignment vertical="center"/>
    </xf>
    <xf numFmtId="38" fontId="38" fillId="0" borderId="35" xfId="72" applyFont="1" applyBorder="1" applyAlignment="1">
      <alignment vertical="center"/>
    </xf>
    <xf numFmtId="38" fontId="38" fillId="0" borderId="36" xfId="72" applyFont="1" applyBorder="1" applyAlignment="1">
      <alignment vertical="center"/>
    </xf>
    <xf numFmtId="38" fontId="38" fillId="0" borderId="25" xfId="72" applyFont="1" applyBorder="1" applyAlignment="1">
      <alignment vertical="center"/>
    </xf>
    <xf numFmtId="38" fontId="25" fillId="0" borderId="0" xfId="72" applyFont="1" applyBorder="1" applyAlignment="1">
      <alignment vertical="center"/>
    </xf>
    <xf numFmtId="176" fontId="38" fillId="0" borderId="0" xfId="72" applyNumberFormat="1" applyFont="1" applyAlignment="1">
      <alignment vertical="center"/>
    </xf>
    <xf numFmtId="176" fontId="25" fillId="0" borderId="0" xfId="72" applyNumberFormat="1" applyFont="1" applyAlignment="1">
      <alignment vertical="center"/>
    </xf>
    <xf numFmtId="38" fontId="45" fillId="0" borderId="0" xfId="72" applyFont="1" applyBorder="1" applyAlignment="1" applyProtection="1">
      <alignment horizontal="centerContinuous" vertical="center"/>
      <protection/>
    </xf>
    <xf numFmtId="38" fontId="27" fillId="0" borderId="0" xfId="72" applyFont="1" applyAlignment="1" applyProtection="1">
      <alignment horizontal="centerContinuous" vertical="center"/>
      <protection/>
    </xf>
    <xf numFmtId="0" fontId="27" fillId="0" borderId="0" xfId="85" applyFont="1" applyAlignment="1" applyProtection="1">
      <alignment horizontal="centerContinuous" vertical="center"/>
      <protection/>
    </xf>
    <xf numFmtId="0" fontId="27" fillId="0" borderId="0" xfId="96" applyFont="1" applyAlignment="1" applyProtection="1">
      <alignment horizontal="centerContinuous" vertical="center"/>
      <protection/>
    </xf>
    <xf numFmtId="38" fontId="27" fillId="0" borderId="0" xfId="72" applyFont="1" applyAlignment="1">
      <alignment horizontal="centerContinuous" vertical="center"/>
    </xf>
    <xf numFmtId="38" fontId="26" fillId="0" borderId="0" xfId="72" applyFont="1" applyBorder="1" applyAlignment="1" applyProtection="1">
      <alignment vertical="center"/>
      <protection/>
    </xf>
    <xf numFmtId="38" fontId="76" fillId="0" borderId="0" xfId="72" applyFont="1" applyAlignment="1">
      <alignment vertical="center"/>
    </xf>
    <xf numFmtId="38" fontId="1" fillId="0" borderId="31" xfId="72" applyFont="1" applyBorder="1" applyAlignment="1">
      <alignment vertical="center"/>
    </xf>
    <xf numFmtId="38" fontId="25" fillId="0" borderId="33" xfId="72" applyFont="1" applyBorder="1" applyAlignment="1">
      <alignment vertical="center"/>
    </xf>
    <xf numFmtId="38" fontId="1" fillId="0" borderId="33" xfId="72" applyFont="1" applyBorder="1" applyAlignment="1">
      <alignment vertical="center"/>
    </xf>
    <xf numFmtId="38" fontId="25" fillId="0" borderId="36" xfId="72" applyFont="1" applyBorder="1" applyAlignment="1">
      <alignment vertical="center"/>
    </xf>
    <xf numFmtId="0" fontId="6" fillId="0" borderId="0" xfId="0" applyFont="1" applyAlignment="1">
      <alignment horizontal="center"/>
    </xf>
    <xf numFmtId="38" fontId="13" fillId="26" borderId="21" xfId="63" applyFont="1" applyFill="1" applyBorder="1" applyAlignment="1" applyProtection="1">
      <alignment horizontal="left" vertical="center"/>
      <protection/>
    </xf>
    <xf numFmtId="38" fontId="40" fillId="26" borderId="37" xfId="63" applyFont="1" applyFill="1" applyBorder="1" applyAlignment="1" applyProtection="1">
      <alignment horizontal="left" vertical="center"/>
      <protection/>
    </xf>
    <xf numFmtId="0" fontId="71" fillId="27" borderId="0" xfId="0" applyFont="1" applyFill="1" applyAlignment="1" applyProtection="1">
      <alignment horizontal="center" vertical="center"/>
      <protection locked="0"/>
    </xf>
    <xf numFmtId="38" fontId="78" fillId="26" borderId="14" xfId="63" applyFont="1" applyFill="1" applyBorder="1" applyAlignment="1" applyProtection="1">
      <alignment horizontal="left" vertical="center"/>
      <protection/>
    </xf>
    <xf numFmtId="38" fontId="21" fillId="0" borderId="37" xfId="72" applyFont="1" applyFill="1" applyBorder="1" applyAlignment="1" applyProtection="1">
      <alignment horizontal="left" vertical="center"/>
      <protection/>
    </xf>
    <xf numFmtId="38" fontId="38" fillId="0" borderId="23" xfId="72" applyFont="1" applyFill="1" applyBorder="1" applyAlignment="1" applyProtection="1">
      <alignment horizontal="left" vertical="center"/>
      <protection/>
    </xf>
    <xf numFmtId="38" fontId="21" fillId="0" borderId="14" xfId="72" applyFont="1" applyFill="1" applyBorder="1" applyAlignment="1" applyProtection="1">
      <alignment horizontal="left" vertical="center"/>
      <protection/>
    </xf>
    <xf numFmtId="38" fontId="38" fillId="0" borderId="20" xfId="72" applyFont="1" applyFill="1" applyBorder="1" applyAlignment="1" applyProtection="1">
      <alignment horizontal="left" vertical="center"/>
      <protection/>
    </xf>
    <xf numFmtId="38" fontId="21" fillId="0" borderId="38" xfId="72" applyFont="1" applyFill="1" applyBorder="1" applyAlignment="1" applyProtection="1">
      <alignment horizontal="left" vertical="center"/>
      <protection/>
    </xf>
    <xf numFmtId="38" fontId="38" fillId="0" borderId="39" xfId="72" applyFont="1" applyFill="1" applyBorder="1" applyAlignment="1" applyProtection="1">
      <alignment horizontal="left" vertical="center"/>
      <protection/>
    </xf>
    <xf numFmtId="38" fontId="27" fillId="0" borderId="0" xfId="72" applyFont="1" applyBorder="1" applyAlignment="1" applyProtection="1">
      <alignment horizontal="centerContinuous" vertical="center" shrinkToFit="1"/>
      <protection/>
    </xf>
    <xf numFmtId="38" fontId="26" fillId="0" borderId="0" xfId="72" applyFont="1" applyBorder="1" applyAlignment="1" applyProtection="1">
      <alignment vertical="center" shrinkToFit="1"/>
      <protection/>
    </xf>
    <xf numFmtId="38" fontId="25" fillId="0" borderId="0" xfId="72" applyFont="1" applyBorder="1" applyAlignment="1" applyProtection="1">
      <alignment vertical="center" shrinkToFit="1"/>
      <protection/>
    </xf>
    <xf numFmtId="38" fontId="25" fillId="25" borderId="17" xfId="72" applyFont="1" applyFill="1" applyBorder="1" applyAlignment="1" applyProtection="1">
      <alignment vertical="center" shrinkToFit="1"/>
      <protection/>
    </xf>
    <xf numFmtId="38" fontId="25" fillId="25" borderId="12" xfId="72" applyFont="1" applyFill="1" applyBorder="1" applyAlignment="1" applyProtection="1">
      <alignment horizontal="center" vertical="center" shrinkToFit="1"/>
      <protection/>
    </xf>
    <xf numFmtId="38" fontId="25" fillId="0" borderId="0" xfId="72" applyFont="1" applyBorder="1" applyAlignment="1">
      <alignment vertical="center" shrinkToFit="1"/>
    </xf>
    <xf numFmtId="38" fontId="25" fillId="0" borderId="32" xfId="72" applyFont="1" applyBorder="1" applyAlignment="1">
      <alignment vertical="center" shrinkToFit="1"/>
    </xf>
    <xf numFmtId="38" fontId="25" fillId="0" borderId="25" xfId="72" applyFont="1" applyBorder="1" applyAlignment="1">
      <alignment vertical="center" shrinkToFit="1"/>
    </xf>
    <xf numFmtId="0" fontId="49" fillId="9" borderId="0" xfId="98" applyNumberFormat="1" applyFont="1" applyFill="1" applyBorder="1" applyAlignment="1" applyProtection="1">
      <alignment horizontal="center"/>
      <protection locked="0"/>
    </xf>
    <xf numFmtId="0" fontId="49" fillId="9" borderId="16" xfId="98" applyNumberFormat="1" applyFont="1" applyFill="1" applyBorder="1" applyAlignment="1" applyProtection="1">
      <alignment horizontal="center"/>
      <protection locked="0"/>
    </xf>
    <xf numFmtId="0" fontId="49" fillId="9" borderId="30" xfId="98" applyNumberFormat="1" applyFont="1" applyFill="1" applyBorder="1" applyAlignment="1" applyProtection="1">
      <alignment horizontal="center"/>
      <protection locked="0"/>
    </xf>
    <xf numFmtId="0" fontId="25" fillId="0" borderId="30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49" fillId="9" borderId="33" xfId="98" applyNumberFormat="1" applyFont="1" applyFill="1" applyBorder="1" applyAlignment="1" applyProtection="1">
      <alignment horizontal="center"/>
      <protection locked="0"/>
    </xf>
    <xf numFmtId="0" fontId="39" fillId="0" borderId="0" xfId="0" applyFont="1" applyBorder="1" applyAlignment="1">
      <alignment vertical="center"/>
    </xf>
    <xf numFmtId="0" fontId="39" fillId="0" borderId="40" xfId="0" applyFont="1" applyBorder="1" applyAlignment="1">
      <alignment vertical="center"/>
    </xf>
    <xf numFmtId="0" fontId="49" fillId="0" borderId="33" xfId="0" applyFont="1" applyBorder="1" applyAlignment="1">
      <alignment vertical="center"/>
    </xf>
    <xf numFmtId="0" fontId="49" fillId="0" borderId="36" xfId="0" applyFont="1" applyBorder="1" applyAlignment="1">
      <alignment vertical="center"/>
    </xf>
    <xf numFmtId="0" fontId="39" fillId="0" borderId="25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0" fontId="77" fillId="0" borderId="0" xfId="97" applyFont="1" applyFill="1" applyBorder="1" applyAlignment="1" applyProtection="1">
      <alignment horizontal="center" vertical="center"/>
      <protection/>
    </xf>
    <xf numFmtId="0" fontId="9" fillId="0" borderId="0" xfId="97" applyFont="1" applyFill="1" applyBorder="1" applyAlignment="1" applyProtection="1">
      <alignment horizontal="center" vertical="center" shrinkToFit="1"/>
      <protection/>
    </xf>
    <xf numFmtId="176" fontId="14" fillId="0" borderId="0" xfId="63" applyNumberFormat="1" applyFont="1" applyFill="1" applyBorder="1" applyAlignment="1" applyProtection="1">
      <alignment vertical="center" shrinkToFit="1"/>
      <protection/>
    </xf>
    <xf numFmtId="38" fontId="9" fillId="0" borderId="42" xfId="63" applyNumberFormat="1" applyFont="1" applyFill="1" applyBorder="1" applyAlignment="1" applyProtection="1">
      <alignment vertical="center" shrinkToFit="1"/>
      <protection/>
    </xf>
    <xf numFmtId="38" fontId="11" fillId="0" borderId="42" xfId="63" applyNumberFormat="1" applyFont="1" applyFill="1" applyBorder="1" applyAlignment="1" applyProtection="1">
      <alignment vertical="center" shrinkToFit="1"/>
      <protection/>
    </xf>
    <xf numFmtId="0" fontId="83" fillId="9" borderId="0" xfId="0" applyFont="1" applyFill="1" applyAlignment="1">
      <alignment vertical="center"/>
    </xf>
    <xf numFmtId="0" fontId="84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3" fillId="8" borderId="0" xfId="0" applyFont="1" applyFill="1" applyAlignment="1">
      <alignment vertical="center"/>
    </xf>
    <xf numFmtId="0" fontId="83" fillId="4" borderId="0" xfId="0" applyFont="1" applyFill="1" applyAlignment="1">
      <alignment vertical="center"/>
    </xf>
    <xf numFmtId="0" fontId="83" fillId="28" borderId="0" xfId="0" applyFont="1" applyFill="1" applyAlignment="1">
      <alignment vertical="center"/>
    </xf>
    <xf numFmtId="0" fontId="71" fillId="29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71" fillId="30" borderId="0" xfId="0" applyFont="1" applyFill="1" applyAlignment="1" applyProtection="1">
      <alignment horizontal="center" vertical="center"/>
      <protection locked="0"/>
    </xf>
    <xf numFmtId="0" fontId="71" fillId="29" borderId="0" xfId="0" applyFont="1" applyFill="1" applyAlignment="1" applyProtection="1">
      <alignment horizontal="center" vertical="center" shrinkToFit="1"/>
      <protection locked="0"/>
    </xf>
    <xf numFmtId="0" fontId="22" fillId="0" borderId="12" xfId="97" applyFont="1" applyFill="1" applyBorder="1" applyAlignment="1" applyProtection="1">
      <alignment vertical="center"/>
      <protection/>
    </xf>
    <xf numFmtId="176" fontId="14" fillId="0" borderId="43" xfId="63" applyNumberFormat="1" applyFont="1" applyFill="1" applyBorder="1" applyAlignment="1" applyProtection="1">
      <alignment vertical="center"/>
      <protection/>
    </xf>
    <xf numFmtId="176" fontId="14" fillId="0" borderId="44" xfId="63" applyNumberFormat="1" applyFont="1" applyFill="1" applyBorder="1" applyAlignment="1" applyProtection="1">
      <alignment vertical="center"/>
      <protection/>
    </xf>
    <xf numFmtId="176" fontId="14" fillId="0" borderId="45" xfId="63" applyNumberFormat="1" applyFont="1" applyFill="1" applyBorder="1" applyAlignment="1" applyProtection="1">
      <alignment vertical="center"/>
      <protection/>
    </xf>
    <xf numFmtId="176" fontId="14" fillId="0" borderId="46" xfId="63" applyNumberFormat="1" applyFont="1" applyFill="1" applyBorder="1" applyAlignment="1" applyProtection="1">
      <alignment vertical="center"/>
      <protection/>
    </xf>
    <xf numFmtId="183" fontId="14" fillId="0" borderId="47" xfId="51" applyNumberFormat="1" applyFont="1" applyFill="1" applyBorder="1" applyAlignment="1" applyProtection="1">
      <alignment vertical="center"/>
      <protection/>
    </xf>
    <xf numFmtId="183" fontId="14" fillId="0" borderId="48" xfId="51" applyNumberFormat="1" applyFont="1" applyFill="1" applyBorder="1" applyAlignment="1" applyProtection="1">
      <alignment vertical="center"/>
      <protection/>
    </xf>
    <xf numFmtId="183" fontId="14" fillId="0" borderId="49" xfId="51" applyNumberFormat="1" applyFont="1" applyFill="1" applyBorder="1" applyAlignment="1" applyProtection="1">
      <alignment vertical="center"/>
      <protection/>
    </xf>
    <xf numFmtId="176" fontId="14" fillId="0" borderId="50" xfId="63" applyNumberFormat="1" applyFont="1" applyFill="1" applyBorder="1" applyAlignment="1" applyProtection="1">
      <alignment vertical="center" shrinkToFit="1"/>
      <protection locked="0"/>
    </xf>
    <xf numFmtId="176" fontId="14" fillId="0" borderId="45" xfId="63" applyNumberFormat="1" applyFont="1" applyFill="1" applyBorder="1" applyAlignment="1" applyProtection="1">
      <alignment vertical="center" shrinkToFit="1"/>
      <protection locked="0"/>
    </xf>
    <xf numFmtId="176" fontId="14" fillId="0" borderId="51" xfId="63" applyNumberFormat="1" applyFont="1" applyFill="1" applyBorder="1" applyAlignment="1" applyProtection="1">
      <alignment vertical="center" shrinkToFit="1"/>
      <protection locked="0"/>
    </xf>
    <xf numFmtId="176" fontId="14" fillId="0" borderId="52" xfId="63" applyNumberFormat="1" applyFont="1" applyFill="1" applyBorder="1" applyAlignment="1" applyProtection="1">
      <alignment vertical="center" shrinkToFit="1"/>
      <protection locked="0"/>
    </xf>
    <xf numFmtId="176" fontId="14" fillId="0" borderId="53" xfId="63" applyNumberFormat="1" applyFont="1" applyFill="1" applyBorder="1" applyAlignment="1" applyProtection="1">
      <alignment vertical="center" shrinkToFit="1"/>
      <protection locked="0"/>
    </xf>
    <xf numFmtId="176" fontId="14" fillId="0" borderId="54" xfId="63" applyNumberFormat="1" applyFont="1" applyFill="1" applyBorder="1" applyAlignment="1" applyProtection="1">
      <alignment vertical="center" shrinkToFit="1"/>
      <protection locked="0"/>
    </xf>
    <xf numFmtId="192" fontId="14" fillId="0" borderId="55" xfId="63" applyNumberFormat="1" applyFont="1" applyFill="1" applyBorder="1" applyAlignment="1" applyProtection="1">
      <alignment horizontal="right" vertical="center" shrinkToFit="1"/>
      <protection/>
    </xf>
    <xf numFmtId="176" fontId="14" fillId="0" borderId="56" xfId="63" applyNumberFormat="1" applyFont="1" applyFill="1" applyBorder="1" applyAlignment="1" applyProtection="1">
      <alignment vertical="center" shrinkToFit="1"/>
      <protection/>
    </xf>
    <xf numFmtId="176" fontId="14" fillId="0" borderId="57" xfId="63" applyNumberFormat="1" applyFont="1" applyFill="1" applyBorder="1" applyAlignment="1" applyProtection="1">
      <alignment vertical="center" shrinkToFit="1"/>
      <protection/>
    </xf>
    <xf numFmtId="176" fontId="14" fillId="0" borderId="58" xfId="63" applyNumberFormat="1" applyFont="1" applyFill="1" applyBorder="1" applyAlignment="1" applyProtection="1">
      <alignment vertical="center" shrinkToFit="1"/>
      <protection/>
    </xf>
    <xf numFmtId="0" fontId="10" fillId="0" borderId="0" xfId="97" applyFont="1" applyFill="1" applyAlignment="1" applyProtection="1">
      <alignment vertical="center"/>
      <protection/>
    </xf>
    <xf numFmtId="0" fontId="13" fillId="0" borderId="0" xfId="97" applyFont="1" applyFill="1" applyAlignment="1" applyProtection="1">
      <alignment horizontal="center" vertical="center"/>
      <protection locked="0"/>
    </xf>
    <xf numFmtId="0" fontId="13" fillId="0" borderId="0" xfId="97" applyFont="1" applyFill="1" applyAlignment="1" applyProtection="1">
      <alignment vertical="center"/>
      <protection locked="0"/>
    </xf>
    <xf numFmtId="0" fontId="9" fillId="0" borderId="0" xfId="97" applyFont="1" applyFill="1" applyAlignment="1" applyProtection="1">
      <alignment vertical="center"/>
      <protection/>
    </xf>
    <xf numFmtId="0" fontId="0" fillId="0" borderId="0" xfId="97" applyFont="1" applyFill="1" applyAlignment="1" applyProtection="1">
      <alignment vertical="center"/>
      <protection locked="0"/>
    </xf>
    <xf numFmtId="0" fontId="0" fillId="0" borderId="0" xfId="97" applyFont="1" applyFill="1" applyBorder="1" applyAlignment="1" applyProtection="1">
      <alignment vertical="center"/>
      <protection/>
    </xf>
    <xf numFmtId="0" fontId="1" fillId="0" borderId="0" xfId="97" applyFont="1" applyFill="1" applyBorder="1" applyAlignment="1" applyProtection="1">
      <alignment vertical="center"/>
      <protection/>
    </xf>
    <xf numFmtId="184" fontId="1" fillId="0" borderId="0" xfId="97" applyNumberFormat="1" applyFont="1" applyFill="1" applyBorder="1" applyAlignment="1" applyProtection="1">
      <alignment vertical="center"/>
      <protection/>
    </xf>
    <xf numFmtId="184" fontId="11" fillId="0" borderId="0" xfId="97" applyNumberFormat="1" applyFont="1" applyFill="1" applyAlignment="1" applyProtection="1">
      <alignment vertical="center" shrinkToFit="1"/>
      <protection/>
    </xf>
    <xf numFmtId="0" fontId="81" fillId="0" borderId="0" xfId="97" applyFont="1" applyFill="1" applyBorder="1" applyAlignment="1" applyProtection="1">
      <alignment vertical="center"/>
      <protection/>
    </xf>
    <xf numFmtId="0" fontId="0" fillId="0" borderId="0" xfId="97" applyFont="1" applyFill="1" applyAlignment="1" applyProtection="1">
      <alignment vertical="center"/>
      <protection/>
    </xf>
    <xf numFmtId="0" fontId="1" fillId="0" borderId="0" xfId="97" applyFont="1" applyFill="1" applyAlignment="1" applyProtection="1">
      <alignment vertical="center"/>
      <protection/>
    </xf>
    <xf numFmtId="184" fontId="11" fillId="0" borderId="0" xfId="63" applyNumberFormat="1" applyFont="1" applyFill="1" applyAlignment="1" applyProtection="1">
      <alignment vertical="center" shrinkToFit="1"/>
      <protection/>
    </xf>
    <xf numFmtId="56" fontId="13" fillId="0" borderId="59" xfId="97" applyNumberFormat="1" applyFont="1" applyFill="1" applyBorder="1" applyAlignment="1" applyProtection="1">
      <alignment horizontal="center" vertical="center" shrinkToFit="1"/>
      <protection/>
    </xf>
    <xf numFmtId="0" fontId="13" fillId="0" borderId="42" xfId="97" applyFont="1" applyFill="1" applyBorder="1" applyAlignment="1" applyProtection="1">
      <alignment horizontal="center" vertical="center" shrinkToFit="1"/>
      <protection/>
    </xf>
    <xf numFmtId="0" fontId="13" fillId="0" borderId="60" xfId="97" applyFont="1" applyFill="1" applyBorder="1" applyAlignment="1" applyProtection="1">
      <alignment horizontal="center" vertical="center" shrinkToFit="1"/>
      <protection/>
    </xf>
    <xf numFmtId="56" fontId="75" fillId="0" borderId="0" xfId="97" applyNumberFormat="1" applyFont="1" applyFill="1" applyBorder="1" applyAlignment="1" applyProtection="1">
      <alignment horizontal="center" vertical="center"/>
      <protection/>
    </xf>
    <xf numFmtId="0" fontId="9" fillId="0" borderId="61" xfId="97" applyFont="1" applyFill="1" applyBorder="1" applyAlignment="1" applyProtection="1">
      <alignment horizontal="center" vertical="center" shrinkToFit="1"/>
      <protection/>
    </xf>
    <xf numFmtId="176" fontId="14" fillId="0" borderId="62" xfId="63" applyNumberFormat="1" applyFont="1" applyFill="1" applyBorder="1" applyAlignment="1" applyProtection="1">
      <alignment vertical="center" shrinkToFit="1"/>
      <protection/>
    </xf>
    <xf numFmtId="176" fontId="14" fillId="0" borderId="63" xfId="63" applyNumberFormat="1" applyFont="1" applyFill="1" applyBorder="1" applyAlignment="1" applyProtection="1">
      <alignment vertical="center" shrinkToFit="1"/>
      <protection/>
    </xf>
    <xf numFmtId="0" fontId="9" fillId="0" borderId="59" xfId="97" applyFont="1" applyFill="1" applyBorder="1" applyAlignment="1" applyProtection="1">
      <alignment horizontal="center" vertical="center" shrinkToFit="1"/>
      <protection/>
    </xf>
    <xf numFmtId="176" fontId="14" fillId="0" borderId="42" xfId="63" applyNumberFormat="1" applyFont="1" applyFill="1" applyBorder="1" applyAlignment="1" applyProtection="1">
      <alignment vertical="center" shrinkToFit="1"/>
      <protection/>
    </xf>
    <xf numFmtId="0" fontId="82" fillId="0" borderId="0" xfId="97" applyFont="1" applyFill="1" applyAlignment="1" applyProtection="1">
      <alignment horizontal="center" vertical="center"/>
      <protection/>
    </xf>
    <xf numFmtId="0" fontId="9" fillId="0" borderId="42" xfId="97" applyFont="1" applyFill="1" applyBorder="1" applyAlignment="1" applyProtection="1">
      <alignment horizontal="center" vertical="center" shrinkToFit="1"/>
      <protection/>
    </xf>
    <xf numFmtId="176" fontId="9" fillId="0" borderId="42" xfId="63" applyNumberFormat="1" applyFont="1" applyFill="1" applyBorder="1" applyAlignment="1" applyProtection="1">
      <alignment vertical="center" shrinkToFit="1"/>
      <protection/>
    </xf>
    <xf numFmtId="0" fontId="9" fillId="0" borderId="42" xfId="97" applyFont="1" applyFill="1" applyBorder="1" applyAlignment="1" applyProtection="1">
      <alignment horizontal="left" vertical="center" shrinkToFit="1"/>
      <protection/>
    </xf>
    <xf numFmtId="38" fontId="9" fillId="0" borderId="42" xfId="63" applyFont="1" applyFill="1" applyBorder="1" applyAlignment="1" applyProtection="1">
      <alignment vertical="center" shrinkToFit="1"/>
      <protection/>
    </xf>
    <xf numFmtId="0" fontId="79" fillId="0" borderId="0" xfId="97" applyFont="1" applyFill="1" applyBorder="1" applyAlignment="1" applyProtection="1">
      <alignment horizontal="center" vertical="center"/>
      <protection/>
    </xf>
    <xf numFmtId="0" fontId="11" fillId="0" borderId="0" xfId="97" applyFont="1" applyFill="1" applyAlignment="1" applyProtection="1">
      <alignment vertical="center" shrinkToFit="1"/>
      <protection/>
    </xf>
    <xf numFmtId="0" fontId="9" fillId="0" borderId="0" xfId="97" applyFont="1" applyFill="1" applyAlignment="1" applyProtection="1">
      <alignment vertical="center" shrinkToFit="1"/>
      <protection/>
    </xf>
    <xf numFmtId="0" fontId="79" fillId="0" borderId="0" xfId="97" applyFont="1" applyFill="1" applyAlignment="1" applyProtection="1">
      <alignment vertical="center"/>
      <protection/>
    </xf>
    <xf numFmtId="0" fontId="9" fillId="0" borderId="0" xfId="97" applyFont="1" applyFill="1" applyBorder="1" applyAlignment="1" applyProtection="1">
      <alignment vertical="center" shrinkToFit="1"/>
      <protection/>
    </xf>
    <xf numFmtId="38" fontId="9" fillId="0" borderId="0" xfId="63" applyFont="1" applyFill="1" applyBorder="1" applyAlignment="1" applyProtection="1">
      <alignment vertical="center" shrinkToFit="1"/>
      <protection/>
    </xf>
    <xf numFmtId="176" fontId="17" fillId="0" borderId="42" xfId="63" applyNumberFormat="1" applyFont="1" applyFill="1" applyBorder="1" applyAlignment="1" applyProtection="1">
      <alignment vertical="center" shrinkToFit="1"/>
      <protection/>
    </xf>
    <xf numFmtId="38" fontId="81" fillId="0" borderId="0" xfId="63" applyFont="1" applyFill="1" applyAlignment="1" applyProtection="1">
      <alignment vertical="center"/>
      <protection locked="0"/>
    </xf>
    <xf numFmtId="176" fontId="14" fillId="0" borderId="64" xfId="63" applyNumberFormat="1" applyFont="1" applyFill="1" applyBorder="1" applyAlignment="1" applyProtection="1">
      <alignment vertical="center" shrinkToFit="1"/>
      <protection/>
    </xf>
    <xf numFmtId="176" fontId="14" fillId="0" borderId="50" xfId="63" applyNumberFormat="1" applyFont="1" applyFill="1" applyBorder="1" applyAlignment="1" applyProtection="1">
      <alignment vertical="center" shrinkToFit="1"/>
      <protection/>
    </xf>
    <xf numFmtId="176" fontId="14" fillId="0" borderId="45" xfId="63" applyNumberFormat="1" applyFont="1" applyFill="1" applyBorder="1" applyAlignment="1" applyProtection="1">
      <alignment vertical="center" shrinkToFit="1"/>
      <protection/>
    </xf>
    <xf numFmtId="176" fontId="14" fillId="0" borderId="51" xfId="63" applyNumberFormat="1" applyFont="1" applyFill="1" applyBorder="1" applyAlignment="1" applyProtection="1">
      <alignment vertical="center" shrinkToFit="1"/>
      <protection/>
    </xf>
    <xf numFmtId="176" fontId="14" fillId="0" borderId="65" xfId="63" applyNumberFormat="1" applyFont="1" applyFill="1" applyBorder="1" applyAlignment="1" applyProtection="1">
      <alignment vertical="center" shrinkToFit="1"/>
      <protection locked="0"/>
    </xf>
    <xf numFmtId="176" fontId="14" fillId="0" borderId="66" xfId="63" applyNumberFormat="1" applyFont="1" applyFill="1" applyBorder="1" applyAlignment="1" applyProtection="1">
      <alignment vertical="center" shrinkToFit="1"/>
      <protection locked="0"/>
    </xf>
    <xf numFmtId="176" fontId="14" fillId="0" borderId="67" xfId="63" applyNumberFormat="1" applyFont="1" applyFill="1" applyBorder="1" applyAlignment="1" applyProtection="1">
      <alignment vertical="center" shrinkToFit="1"/>
      <protection locked="0"/>
    </xf>
    <xf numFmtId="176" fontId="14" fillId="0" borderId="68" xfId="63" applyNumberFormat="1" applyFont="1" applyFill="1" applyBorder="1" applyAlignment="1" applyProtection="1">
      <alignment vertical="center" shrinkToFit="1"/>
      <protection/>
    </xf>
    <xf numFmtId="176" fontId="14" fillId="0" borderId="52" xfId="63" applyNumberFormat="1" applyFont="1" applyFill="1" applyBorder="1" applyAlignment="1" applyProtection="1">
      <alignment vertical="center" shrinkToFit="1"/>
      <protection/>
    </xf>
    <xf numFmtId="176" fontId="14" fillId="0" borderId="53" xfId="63" applyNumberFormat="1" applyFont="1" applyFill="1" applyBorder="1" applyAlignment="1" applyProtection="1">
      <alignment vertical="center" shrinkToFit="1"/>
      <protection/>
    </xf>
    <xf numFmtId="176" fontId="14" fillId="0" borderId="69" xfId="63" applyNumberFormat="1" applyFont="1" applyFill="1" applyBorder="1" applyAlignment="1" applyProtection="1">
      <alignment vertical="center"/>
      <protection/>
    </xf>
    <xf numFmtId="176" fontId="14" fillId="0" borderId="70" xfId="63" applyNumberFormat="1" applyFont="1" applyFill="1" applyBorder="1" applyAlignment="1" applyProtection="1">
      <alignment vertical="center"/>
      <protection/>
    </xf>
    <xf numFmtId="176" fontId="14" fillId="0" borderId="71" xfId="63" applyNumberFormat="1" applyFont="1" applyFill="1" applyBorder="1" applyAlignment="1" applyProtection="1">
      <alignment vertical="center"/>
      <protection/>
    </xf>
    <xf numFmtId="176" fontId="14" fillId="0" borderId="72" xfId="63" applyNumberFormat="1" applyFont="1" applyFill="1" applyBorder="1" applyAlignment="1" applyProtection="1">
      <alignment vertical="center" shrinkToFit="1"/>
      <protection/>
    </xf>
    <xf numFmtId="176" fontId="14" fillId="0" borderId="73" xfId="63" applyNumberFormat="1" applyFont="1" applyFill="1" applyBorder="1" applyAlignment="1" applyProtection="1">
      <alignment vertical="center" shrinkToFit="1"/>
      <protection/>
    </xf>
    <xf numFmtId="176" fontId="14" fillId="0" borderId="74" xfId="63" applyNumberFormat="1" applyFont="1" applyFill="1" applyBorder="1" applyAlignment="1" applyProtection="1">
      <alignment vertical="center" shrinkToFit="1"/>
      <protection/>
    </xf>
    <xf numFmtId="176" fontId="14" fillId="0" borderId="75" xfId="63" applyNumberFormat="1" applyFont="1" applyFill="1" applyBorder="1" applyAlignment="1" applyProtection="1">
      <alignment vertical="center" shrinkToFit="1"/>
      <protection/>
    </xf>
    <xf numFmtId="176" fontId="14" fillId="0" borderId="12" xfId="63" applyNumberFormat="1" applyFont="1" applyFill="1" applyBorder="1" applyAlignment="1" applyProtection="1">
      <alignment vertical="center" shrinkToFit="1"/>
      <protection/>
    </xf>
    <xf numFmtId="176" fontId="14" fillId="0" borderId="76" xfId="63" applyNumberFormat="1" applyFont="1" applyFill="1" applyBorder="1" applyAlignment="1" applyProtection="1">
      <alignment vertical="center" shrinkToFit="1"/>
      <protection/>
    </xf>
    <xf numFmtId="176" fontId="14" fillId="0" borderId="59" xfId="63" applyNumberFormat="1" applyFont="1" applyFill="1" applyBorder="1" applyAlignment="1" applyProtection="1">
      <alignment vertical="center"/>
      <protection/>
    </xf>
    <xf numFmtId="176" fontId="14" fillId="0" borderId="77" xfId="63" applyNumberFormat="1" applyFont="1" applyFill="1" applyBorder="1" applyAlignment="1" applyProtection="1">
      <alignment vertical="center"/>
      <protection/>
    </xf>
    <xf numFmtId="176" fontId="14" fillId="0" borderId="78" xfId="63" applyNumberFormat="1" applyFont="1" applyFill="1" applyBorder="1" applyAlignment="1" applyProtection="1">
      <alignment vertical="center"/>
      <protection/>
    </xf>
    <xf numFmtId="176" fontId="14" fillId="0" borderId="79" xfId="63" applyNumberFormat="1" applyFont="1" applyFill="1" applyBorder="1" applyAlignment="1" applyProtection="1">
      <alignment vertical="center"/>
      <protection/>
    </xf>
    <xf numFmtId="176" fontId="14" fillId="0" borderId="80" xfId="63" applyNumberFormat="1" applyFont="1" applyFill="1" applyBorder="1" applyAlignment="1" applyProtection="1">
      <alignment vertical="center" shrinkToFit="1"/>
      <protection/>
    </xf>
    <xf numFmtId="176" fontId="14" fillId="0" borderId="81" xfId="63" applyNumberFormat="1" applyFont="1" applyFill="1" applyBorder="1" applyAlignment="1" applyProtection="1">
      <alignment vertical="center"/>
      <protection/>
    </xf>
    <xf numFmtId="176" fontId="14" fillId="0" borderId="82" xfId="63" applyNumberFormat="1" applyFont="1" applyFill="1" applyBorder="1" applyAlignment="1" applyProtection="1">
      <alignment vertical="center"/>
      <protection/>
    </xf>
    <xf numFmtId="176" fontId="14" fillId="0" borderId="83" xfId="63" applyNumberFormat="1" applyFont="1" applyFill="1" applyBorder="1" applyAlignment="1" applyProtection="1">
      <alignment vertical="center"/>
      <protection/>
    </xf>
    <xf numFmtId="176" fontId="14" fillId="0" borderId="84" xfId="63" applyNumberFormat="1" applyFont="1" applyFill="1" applyBorder="1" applyAlignment="1" applyProtection="1">
      <alignment vertical="center" shrinkToFit="1"/>
      <protection/>
    </xf>
    <xf numFmtId="176" fontId="14" fillId="0" borderId="47" xfId="63" applyNumberFormat="1" applyFont="1" applyFill="1" applyBorder="1" applyAlignment="1" applyProtection="1">
      <alignment vertical="center"/>
      <protection/>
    </xf>
    <xf numFmtId="176" fontId="14" fillId="0" borderId="48" xfId="63" applyNumberFormat="1" applyFont="1" applyFill="1" applyBorder="1" applyAlignment="1" applyProtection="1">
      <alignment vertical="center"/>
      <protection/>
    </xf>
    <xf numFmtId="176" fontId="14" fillId="0" borderId="49" xfId="63" applyNumberFormat="1" applyFont="1" applyFill="1" applyBorder="1" applyAlignment="1" applyProtection="1">
      <alignment vertical="center" shrinkToFit="1"/>
      <protection/>
    </xf>
    <xf numFmtId="0" fontId="1" fillId="0" borderId="85" xfId="97" applyFont="1" applyFill="1" applyBorder="1" applyAlignment="1" applyProtection="1">
      <alignment vertical="center"/>
      <protection locked="0"/>
    </xf>
    <xf numFmtId="0" fontId="1" fillId="0" borderId="77" xfId="97" applyFont="1" applyFill="1" applyBorder="1" applyAlignment="1" applyProtection="1">
      <alignment vertical="center"/>
      <protection locked="0"/>
    </xf>
    <xf numFmtId="0" fontId="1" fillId="0" borderId="42" xfId="97" applyFont="1" applyFill="1" applyBorder="1" applyAlignment="1" applyProtection="1">
      <alignment vertical="center"/>
      <protection locked="0"/>
    </xf>
    <xf numFmtId="0" fontId="1" fillId="0" borderId="42" xfId="97" applyFont="1" applyFill="1" applyBorder="1" applyAlignment="1" applyProtection="1">
      <alignment horizontal="center" vertical="center"/>
      <protection locked="0"/>
    </xf>
    <xf numFmtId="0" fontId="0" fillId="0" borderId="86" xfId="97" applyFont="1" applyFill="1" applyBorder="1" applyAlignment="1" applyProtection="1">
      <alignment horizontal="left" vertical="center"/>
      <protection/>
    </xf>
    <xf numFmtId="0" fontId="0" fillId="0" borderId="86" xfId="97" applyFont="1" applyFill="1" applyBorder="1" applyAlignment="1" applyProtection="1">
      <alignment horizontal="center" vertical="center"/>
      <protection/>
    </xf>
    <xf numFmtId="176" fontId="14" fillId="0" borderId="60" xfId="63" applyNumberFormat="1" applyFont="1" applyFill="1" applyBorder="1" applyAlignment="1" applyProtection="1">
      <alignment vertical="center" shrinkToFit="1"/>
      <protection/>
    </xf>
    <xf numFmtId="0" fontId="9" fillId="0" borderId="62" xfId="97" applyFont="1" applyFill="1" applyBorder="1" applyAlignment="1" applyProtection="1">
      <alignment horizontal="center" vertical="center" shrinkToFit="1"/>
      <protection/>
    </xf>
    <xf numFmtId="0" fontId="1" fillId="30" borderId="59" xfId="97" applyFont="1" applyFill="1" applyBorder="1" applyAlignment="1" applyProtection="1">
      <alignment vertical="center"/>
      <protection/>
    </xf>
    <xf numFmtId="0" fontId="1" fillId="30" borderId="60" xfId="97" applyFont="1" applyFill="1" applyBorder="1" applyAlignment="1" applyProtection="1">
      <alignment vertical="center"/>
      <protection/>
    </xf>
    <xf numFmtId="0" fontId="1" fillId="8" borderId="59" xfId="97" applyFont="1" applyFill="1" applyBorder="1" applyAlignment="1" applyProtection="1">
      <alignment vertical="center"/>
      <protection/>
    </xf>
    <xf numFmtId="0" fontId="1" fillId="8" borderId="60" xfId="97" applyFont="1" applyFill="1" applyBorder="1" applyAlignment="1" applyProtection="1">
      <alignment vertical="center"/>
      <protection/>
    </xf>
    <xf numFmtId="184" fontId="13" fillId="8" borderId="59" xfId="97" applyNumberFormat="1" applyFont="1" applyFill="1" applyBorder="1" applyAlignment="1" applyProtection="1">
      <alignment horizontal="center" vertical="center" shrinkToFit="1"/>
      <protection/>
    </xf>
    <xf numFmtId="184" fontId="13" fillId="8" borderId="77" xfId="97" applyNumberFormat="1" applyFont="1" applyFill="1" applyBorder="1" applyAlignment="1" applyProtection="1">
      <alignment horizontal="center" vertical="center" shrinkToFit="1"/>
      <protection/>
    </xf>
    <xf numFmtId="184" fontId="13" fillId="8" borderId="42" xfId="97" applyNumberFormat="1" applyFont="1" applyFill="1" applyBorder="1" applyAlignment="1" applyProtection="1">
      <alignment horizontal="center" vertical="center" shrinkToFit="1"/>
      <protection/>
    </xf>
    <xf numFmtId="184" fontId="13" fillId="8" borderId="60" xfId="97" applyNumberFormat="1" applyFont="1" applyFill="1" applyBorder="1" applyAlignment="1" applyProtection="1">
      <alignment horizontal="center" vertical="center" shrinkToFit="1"/>
      <protection/>
    </xf>
    <xf numFmtId="0" fontId="1" fillId="30" borderId="43" xfId="97" applyFont="1" applyFill="1" applyBorder="1" applyAlignment="1" applyProtection="1">
      <alignment vertical="center"/>
      <protection/>
    </xf>
    <xf numFmtId="0" fontId="1" fillId="30" borderId="51" xfId="97" applyFont="1" applyFill="1" applyBorder="1" applyAlignment="1" applyProtection="1">
      <alignment vertical="center"/>
      <protection/>
    </xf>
    <xf numFmtId="0" fontId="1" fillId="30" borderId="46" xfId="97" applyFont="1" applyFill="1" applyBorder="1" applyAlignment="1" applyProtection="1">
      <alignment vertical="center"/>
      <protection/>
    </xf>
    <xf numFmtId="0" fontId="1" fillId="30" borderId="54" xfId="97" applyFont="1" applyFill="1" applyBorder="1" applyAlignment="1" applyProtection="1">
      <alignment vertical="center"/>
      <protection/>
    </xf>
    <xf numFmtId="0" fontId="1" fillId="30" borderId="47" xfId="97" applyFont="1" applyFill="1" applyBorder="1" applyAlignment="1" applyProtection="1">
      <alignment vertical="center"/>
      <protection/>
    </xf>
    <xf numFmtId="0" fontId="1" fillId="30" borderId="87" xfId="97" applyFont="1" applyFill="1" applyBorder="1" applyAlignment="1" applyProtection="1">
      <alignment vertical="center"/>
      <protection/>
    </xf>
    <xf numFmtId="0" fontId="1" fillId="30" borderId="55" xfId="97" applyFont="1" applyFill="1" applyBorder="1" applyAlignment="1" applyProtection="1">
      <alignment horizontal="centerContinuous" vertical="center"/>
      <protection/>
    </xf>
    <xf numFmtId="0" fontId="1" fillId="30" borderId="56" xfId="97" applyFont="1" applyFill="1" applyBorder="1" applyAlignment="1" applyProtection="1">
      <alignment horizontal="centerContinuous" vertical="center"/>
      <protection/>
    </xf>
    <xf numFmtId="0" fontId="1" fillId="30" borderId="57" xfId="97" applyFont="1" applyFill="1" applyBorder="1" applyAlignment="1" applyProtection="1">
      <alignment vertical="center"/>
      <protection/>
    </xf>
    <xf numFmtId="192" fontId="14" fillId="30" borderId="57" xfId="63" applyNumberFormat="1" applyFont="1" applyFill="1" applyBorder="1" applyAlignment="1" applyProtection="1">
      <alignment horizontal="right" vertical="center" shrinkToFit="1"/>
      <protection/>
    </xf>
    <xf numFmtId="0" fontId="9" fillId="0" borderId="45" xfId="97" applyFont="1" applyFill="1" applyBorder="1" applyAlignment="1" applyProtection="1">
      <alignment horizontal="center" vertical="center"/>
      <protection locked="0"/>
    </xf>
    <xf numFmtId="192" fontId="14" fillId="0" borderId="43" xfId="63" applyNumberFormat="1" applyFont="1" applyFill="1" applyBorder="1" applyAlignment="1" applyProtection="1">
      <alignment horizontal="right" vertical="center" shrinkToFit="1"/>
      <protection locked="0"/>
    </xf>
    <xf numFmtId="0" fontId="9" fillId="0" borderId="45" xfId="63" applyNumberFormat="1" applyFont="1" applyFill="1" applyBorder="1" applyAlignment="1" applyProtection="1">
      <alignment horizontal="right" vertical="center" shrinkToFit="1"/>
      <protection locked="0"/>
    </xf>
    <xf numFmtId="0" fontId="9" fillId="0" borderId="53" xfId="97" applyFont="1" applyFill="1" applyBorder="1" applyAlignment="1" applyProtection="1">
      <alignment horizontal="center" vertical="center"/>
      <protection locked="0"/>
    </xf>
    <xf numFmtId="192" fontId="14" fillId="0" borderId="46" xfId="63" applyNumberFormat="1" applyFont="1" applyFill="1" applyBorder="1" applyAlignment="1" applyProtection="1">
      <alignment horizontal="right" vertical="center" shrinkToFit="1"/>
      <protection locked="0"/>
    </xf>
    <xf numFmtId="49" fontId="9" fillId="0" borderId="53" xfId="63" applyNumberFormat="1" applyFont="1" applyFill="1" applyBorder="1" applyAlignment="1" applyProtection="1">
      <alignment horizontal="right" vertical="center" shrinkToFit="1"/>
      <protection locked="0"/>
    </xf>
    <xf numFmtId="0" fontId="9" fillId="0" borderId="88" xfId="97" applyFont="1" applyFill="1" applyBorder="1" applyAlignment="1" applyProtection="1">
      <alignment horizontal="center" vertical="center"/>
      <protection locked="0"/>
    </xf>
    <xf numFmtId="192" fontId="14" fillId="0" borderId="89" xfId="63" applyNumberFormat="1" applyFont="1" applyFill="1" applyBorder="1" applyAlignment="1" applyProtection="1">
      <alignment horizontal="right" vertical="center" shrinkToFit="1"/>
      <protection locked="0"/>
    </xf>
    <xf numFmtId="49" fontId="14" fillId="0" borderId="88" xfId="63" applyNumberFormat="1" applyFont="1" applyFill="1" applyBorder="1" applyAlignment="1" applyProtection="1">
      <alignment horizontal="right" vertical="center" shrinkToFit="1"/>
      <protection locked="0"/>
    </xf>
    <xf numFmtId="176" fontId="14" fillId="0" borderId="90" xfId="63" applyNumberFormat="1" applyFont="1" applyFill="1" applyBorder="1" applyAlignment="1" applyProtection="1">
      <alignment vertical="center" shrinkToFit="1"/>
      <protection locked="0"/>
    </xf>
    <xf numFmtId="176" fontId="14" fillId="0" borderId="88" xfId="63" applyNumberFormat="1" applyFont="1" applyFill="1" applyBorder="1" applyAlignment="1" applyProtection="1">
      <alignment vertical="center" shrinkToFit="1"/>
      <protection locked="0"/>
    </xf>
    <xf numFmtId="176" fontId="14" fillId="0" borderId="91" xfId="63" applyNumberFormat="1" applyFont="1" applyFill="1" applyBorder="1" applyAlignment="1" applyProtection="1">
      <alignment vertical="center" shrinkToFit="1"/>
      <protection locked="0"/>
    </xf>
    <xf numFmtId="0" fontId="1" fillId="8" borderId="2" xfId="97" applyFont="1" applyFill="1" applyBorder="1" applyAlignment="1" applyProtection="1">
      <alignment vertical="center"/>
      <protection/>
    </xf>
    <xf numFmtId="0" fontId="13" fillId="8" borderId="60" xfId="97" applyFont="1" applyFill="1" applyBorder="1" applyAlignment="1" applyProtection="1">
      <alignment horizontal="center" vertical="center"/>
      <protection/>
    </xf>
    <xf numFmtId="0" fontId="9" fillId="30" borderId="43" xfId="97" applyFont="1" applyFill="1" applyBorder="1" applyAlignment="1" applyProtection="1">
      <alignment vertical="center"/>
      <protection/>
    </xf>
    <xf numFmtId="0" fontId="9" fillId="30" borderId="50" xfId="97" applyFont="1" applyFill="1" applyBorder="1" applyAlignment="1" applyProtection="1">
      <alignment vertical="center"/>
      <protection/>
    </xf>
    <xf numFmtId="0" fontId="9" fillId="30" borderId="92" xfId="97" applyFont="1" applyFill="1" applyBorder="1" applyAlignment="1" applyProtection="1">
      <alignment vertical="center"/>
      <protection/>
    </xf>
    <xf numFmtId="0" fontId="9" fillId="30" borderId="66" xfId="97" applyFont="1" applyFill="1" applyBorder="1" applyAlignment="1" applyProtection="1">
      <alignment vertical="center"/>
      <protection/>
    </xf>
    <xf numFmtId="0" fontId="9" fillId="30" borderId="46" xfId="97" applyFont="1" applyFill="1" applyBorder="1" applyAlignment="1" applyProtection="1">
      <alignment vertical="center"/>
      <protection/>
    </xf>
    <xf numFmtId="0" fontId="9" fillId="30" borderId="52" xfId="97" applyFont="1" applyFill="1" applyBorder="1" applyAlignment="1" applyProtection="1">
      <alignment vertical="center"/>
      <protection/>
    </xf>
    <xf numFmtId="38" fontId="9" fillId="30" borderId="55" xfId="97" applyNumberFormat="1" applyFont="1" applyFill="1" applyBorder="1" applyAlignment="1" applyProtection="1">
      <alignment vertical="center"/>
      <protection/>
    </xf>
    <xf numFmtId="0" fontId="1" fillId="30" borderId="56" xfId="97" applyFont="1" applyFill="1" applyBorder="1" applyAlignment="1" applyProtection="1">
      <alignment vertical="center"/>
      <protection/>
    </xf>
    <xf numFmtId="0" fontId="1" fillId="30" borderId="93" xfId="97" applyFont="1" applyFill="1" applyBorder="1" applyAlignment="1" applyProtection="1">
      <alignment vertical="center"/>
      <protection/>
    </xf>
    <xf numFmtId="0" fontId="1" fillId="30" borderId="86" xfId="97" applyFont="1" applyFill="1" applyBorder="1" applyAlignment="1" applyProtection="1">
      <alignment vertical="center"/>
      <protection/>
    </xf>
    <xf numFmtId="0" fontId="1" fillId="30" borderId="55" xfId="97" applyFont="1" applyFill="1" applyBorder="1" applyAlignment="1" applyProtection="1">
      <alignment vertical="center"/>
      <protection/>
    </xf>
    <xf numFmtId="0" fontId="1" fillId="30" borderId="71" xfId="97" applyFont="1" applyFill="1" applyBorder="1" applyAlignment="1" applyProtection="1">
      <alignment vertical="center"/>
      <protection/>
    </xf>
    <xf numFmtId="0" fontId="1" fillId="30" borderId="12" xfId="97" applyFont="1" applyFill="1" applyBorder="1" applyAlignment="1" applyProtection="1">
      <alignment vertical="center"/>
      <protection/>
    </xf>
    <xf numFmtId="0" fontId="12" fillId="30" borderId="43" xfId="97" applyFont="1" applyFill="1" applyBorder="1" applyAlignment="1" applyProtection="1">
      <alignment vertical="center"/>
      <protection/>
    </xf>
    <xf numFmtId="0" fontId="12" fillId="30" borderId="51" xfId="97" applyFont="1" applyFill="1" applyBorder="1" applyAlignment="1" applyProtection="1">
      <alignment vertical="center"/>
      <protection/>
    </xf>
    <xf numFmtId="0" fontId="12" fillId="30" borderId="61" xfId="97" applyFont="1" applyFill="1" applyBorder="1" applyAlignment="1" applyProtection="1">
      <alignment vertical="center"/>
      <protection/>
    </xf>
    <xf numFmtId="0" fontId="12" fillId="30" borderId="63" xfId="97" applyFont="1" applyFill="1" applyBorder="1" applyAlignment="1" applyProtection="1">
      <alignment vertical="center"/>
      <protection/>
    </xf>
    <xf numFmtId="0" fontId="12" fillId="30" borderId="47" xfId="97" applyFont="1" applyFill="1" applyBorder="1" applyAlignment="1" applyProtection="1">
      <alignment vertical="center"/>
      <protection/>
    </xf>
    <xf numFmtId="0" fontId="12" fillId="30" borderId="87" xfId="97" applyFont="1" applyFill="1" applyBorder="1" applyAlignment="1" applyProtection="1">
      <alignment vertical="center"/>
      <protection/>
    </xf>
    <xf numFmtId="0" fontId="12" fillId="30" borderId="19" xfId="97" applyFont="1" applyFill="1" applyBorder="1" applyAlignment="1" applyProtection="1">
      <alignment vertical="center"/>
      <protection/>
    </xf>
    <xf numFmtId="0" fontId="1" fillId="30" borderId="19" xfId="97" applyFont="1" applyFill="1" applyBorder="1" applyAlignment="1" applyProtection="1">
      <alignment vertical="center"/>
      <protection/>
    </xf>
    <xf numFmtId="0" fontId="1" fillId="30" borderId="59" xfId="97" applyFont="1" applyFill="1" applyBorder="1" applyAlignment="1" applyProtection="1">
      <alignment vertical="center"/>
      <protection locked="0"/>
    </xf>
    <xf numFmtId="0" fontId="1" fillId="30" borderId="2" xfId="97" applyFont="1" applyFill="1" applyBorder="1" applyAlignment="1" applyProtection="1">
      <alignment vertical="center"/>
      <protection locked="0"/>
    </xf>
    <xf numFmtId="176" fontId="2" fillId="31" borderId="94" xfId="63" applyNumberFormat="1" applyFont="1" applyFill="1" applyBorder="1" applyAlignment="1" applyProtection="1">
      <alignment horizontal="centerContinuous" vertical="center"/>
      <protection/>
    </xf>
    <xf numFmtId="38" fontId="39" fillId="31" borderId="95" xfId="63" applyFont="1" applyFill="1" applyBorder="1" applyAlignment="1" applyProtection="1">
      <alignment horizontal="centerContinuous" vertical="center"/>
      <protection/>
    </xf>
    <xf numFmtId="38" fontId="39" fillId="31" borderId="96" xfId="63" applyFont="1" applyFill="1" applyBorder="1" applyAlignment="1" applyProtection="1">
      <alignment horizontal="centerContinuous" vertical="center"/>
      <protection/>
    </xf>
    <xf numFmtId="38" fontId="2" fillId="31" borderId="30" xfId="63" applyFont="1" applyFill="1" applyBorder="1" applyAlignment="1" applyProtection="1">
      <alignment horizontal="centerContinuous" vertical="center"/>
      <protection/>
    </xf>
    <xf numFmtId="38" fontId="39" fillId="31" borderId="30" xfId="63" applyFont="1" applyFill="1" applyBorder="1" applyAlignment="1" applyProtection="1">
      <alignment horizontal="centerContinuous" vertical="center"/>
      <protection/>
    </xf>
    <xf numFmtId="38" fontId="39" fillId="31" borderId="22" xfId="63" applyFont="1" applyFill="1" applyBorder="1" applyAlignment="1" applyProtection="1">
      <alignment horizontal="centerContinuous" vertical="center"/>
      <protection/>
    </xf>
    <xf numFmtId="181" fontId="39" fillId="30" borderId="97" xfId="0" applyNumberFormat="1" applyFont="1" applyFill="1" applyBorder="1" applyAlignment="1" applyProtection="1">
      <alignment horizontal="center" vertical="center" shrinkToFit="1"/>
      <protection/>
    </xf>
    <xf numFmtId="181" fontId="39" fillId="30" borderId="59" xfId="0" applyNumberFormat="1" applyFont="1" applyFill="1" applyBorder="1" applyAlignment="1" applyProtection="1">
      <alignment horizontal="center" vertical="center" shrinkToFit="1"/>
      <protection/>
    </xf>
    <xf numFmtId="38" fontId="20" fillId="30" borderId="98" xfId="63" applyFont="1" applyFill="1" applyBorder="1" applyAlignment="1" applyProtection="1">
      <alignment horizontal="center" vertical="center" wrapText="1"/>
      <protection/>
    </xf>
    <xf numFmtId="38" fontId="20" fillId="30" borderId="99" xfId="63" applyFont="1" applyFill="1" applyBorder="1" applyAlignment="1" applyProtection="1">
      <alignment horizontal="center" vertical="center" wrapText="1"/>
      <protection/>
    </xf>
    <xf numFmtId="181" fontId="39" fillId="30" borderId="100" xfId="0" applyNumberFormat="1" applyFont="1" applyFill="1" applyBorder="1" applyAlignment="1" applyProtection="1">
      <alignment horizontal="center" vertical="center" shrinkToFit="1"/>
      <protection/>
    </xf>
    <xf numFmtId="38" fontId="20" fillId="30" borderId="60" xfId="63" applyFont="1" applyFill="1" applyBorder="1" applyAlignment="1" applyProtection="1">
      <alignment horizontal="center" vertical="center" wrapText="1"/>
      <protection/>
    </xf>
    <xf numFmtId="176" fontId="37" fillId="0" borderId="101" xfId="63" applyNumberFormat="1" applyFont="1" applyFill="1" applyBorder="1" applyAlignment="1" applyProtection="1">
      <alignment vertical="center"/>
      <protection/>
    </xf>
    <xf numFmtId="176" fontId="37" fillId="0" borderId="102" xfId="63" applyNumberFormat="1" applyFont="1" applyFill="1" applyBorder="1" applyAlignment="1" applyProtection="1">
      <alignment vertical="center"/>
      <protection/>
    </xf>
    <xf numFmtId="183" fontId="42" fillId="0" borderId="103" xfId="51" applyNumberFormat="1" applyFont="1" applyFill="1" applyBorder="1" applyAlignment="1" applyProtection="1">
      <alignment horizontal="right" vertical="center" shrinkToFit="1"/>
      <protection/>
    </xf>
    <xf numFmtId="176" fontId="37" fillId="0" borderId="104" xfId="63" applyNumberFormat="1" applyFont="1" applyFill="1" applyBorder="1" applyAlignment="1" applyProtection="1">
      <alignment vertical="center"/>
      <protection/>
    </xf>
    <xf numFmtId="183" fontId="42" fillId="0" borderId="105" xfId="51" applyNumberFormat="1" applyFont="1" applyFill="1" applyBorder="1" applyAlignment="1" applyProtection="1">
      <alignment horizontal="right" vertical="center" shrinkToFit="1"/>
      <protection/>
    </xf>
    <xf numFmtId="183" fontId="42" fillId="0" borderId="106" xfId="51" applyNumberFormat="1" applyFont="1" applyFill="1" applyBorder="1" applyAlignment="1" applyProtection="1">
      <alignment horizontal="right" vertical="center" shrinkToFit="1"/>
      <protection/>
    </xf>
    <xf numFmtId="176" fontId="37" fillId="0" borderId="107" xfId="63" applyNumberFormat="1" applyFont="1" applyFill="1" applyBorder="1" applyAlignment="1" applyProtection="1">
      <alignment vertical="center"/>
      <protection/>
    </xf>
    <xf numFmtId="183" fontId="42" fillId="0" borderId="21" xfId="51" applyNumberFormat="1" applyFont="1" applyFill="1" applyBorder="1" applyAlignment="1" applyProtection="1">
      <alignment horizontal="right" vertical="center" shrinkToFit="1"/>
      <protection/>
    </xf>
    <xf numFmtId="176" fontId="38" fillId="0" borderId="101" xfId="63" applyNumberFormat="1" applyFont="1" applyFill="1" applyBorder="1" applyAlignment="1" applyProtection="1">
      <alignment vertical="center"/>
      <protection/>
    </xf>
    <xf numFmtId="176" fontId="38" fillId="0" borderId="107" xfId="63" applyNumberFormat="1" applyFont="1" applyFill="1" applyBorder="1" applyAlignment="1" applyProtection="1">
      <alignment vertical="center"/>
      <protection/>
    </xf>
    <xf numFmtId="183" fontId="39" fillId="0" borderId="106" xfId="51" applyNumberFormat="1" applyFont="1" applyFill="1" applyBorder="1" applyAlignment="1" applyProtection="1">
      <alignment horizontal="right" vertical="center" shrinkToFit="1"/>
      <protection/>
    </xf>
    <xf numFmtId="176" fontId="38" fillId="0" borderId="104" xfId="63" applyNumberFormat="1" applyFont="1" applyFill="1" applyBorder="1" applyAlignment="1" applyProtection="1">
      <alignment vertical="center"/>
      <protection/>
    </xf>
    <xf numFmtId="176" fontId="39" fillId="0" borderId="21" xfId="63" applyNumberFormat="1" applyFont="1" applyFill="1" applyBorder="1" applyAlignment="1" applyProtection="1">
      <alignment horizontal="right" vertical="center" shrinkToFit="1"/>
      <protection/>
    </xf>
    <xf numFmtId="183" fontId="39" fillId="0" borderId="21" xfId="51" applyNumberFormat="1" applyFont="1" applyFill="1" applyBorder="1" applyAlignment="1" applyProtection="1">
      <alignment horizontal="right" vertical="center" shrinkToFit="1"/>
      <protection/>
    </xf>
    <xf numFmtId="176" fontId="38" fillId="0" borderId="108" xfId="63" applyNumberFormat="1" applyFont="1" applyFill="1" applyBorder="1" applyAlignment="1" applyProtection="1">
      <alignment vertical="center"/>
      <protection/>
    </xf>
    <xf numFmtId="176" fontId="38" fillId="0" borderId="109" xfId="63" applyNumberFormat="1" applyFont="1" applyFill="1" applyBorder="1" applyAlignment="1" applyProtection="1">
      <alignment vertical="center"/>
      <protection/>
    </xf>
    <xf numFmtId="183" fontId="39" fillId="0" borderId="110" xfId="51" applyNumberFormat="1" applyFont="1" applyFill="1" applyBorder="1" applyAlignment="1" applyProtection="1">
      <alignment horizontal="right" vertical="center" shrinkToFit="1"/>
      <protection/>
    </xf>
    <xf numFmtId="176" fontId="38" fillId="0" borderId="111" xfId="63" applyNumberFormat="1" applyFont="1" applyFill="1" applyBorder="1" applyAlignment="1" applyProtection="1">
      <alignment vertical="center"/>
      <protection/>
    </xf>
    <xf numFmtId="176" fontId="39" fillId="0" borderId="112" xfId="63" applyNumberFormat="1" applyFont="1" applyFill="1" applyBorder="1" applyAlignment="1" applyProtection="1">
      <alignment horizontal="right" vertical="center" shrinkToFit="1"/>
      <protection/>
    </xf>
    <xf numFmtId="183" fontId="39" fillId="0" borderId="112" xfId="51" applyNumberFormat="1" applyFont="1" applyFill="1" applyBorder="1" applyAlignment="1" applyProtection="1">
      <alignment horizontal="right" vertical="center" shrinkToFit="1"/>
      <protection/>
    </xf>
    <xf numFmtId="176" fontId="37" fillId="0" borderId="108" xfId="63" applyNumberFormat="1" applyFont="1" applyFill="1" applyBorder="1" applyAlignment="1" applyProtection="1">
      <alignment vertical="center"/>
      <protection/>
    </xf>
    <xf numFmtId="176" fontId="37" fillId="0" borderId="109" xfId="63" applyNumberFormat="1" applyFont="1" applyFill="1" applyBorder="1" applyAlignment="1" applyProtection="1">
      <alignment vertical="center"/>
      <protection/>
    </xf>
    <xf numFmtId="183" fontId="42" fillId="0" borderId="110" xfId="51" applyNumberFormat="1" applyFont="1" applyFill="1" applyBorder="1" applyAlignment="1" applyProtection="1">
      <alignment horizontal="right" vertical="center" shrinkToFit="1"/>
      <protection/>
    </xf>
    <xf numFmtId="176" fontId="37" fillId="0" borderId="111" xfId="63" applyNumberFormat="1" applyFont="1" applyFill="1" applyBorder="1" applyAlignment="1" applyProtection="1">
      <alignment vertical="center"/>
      <protection/>
    </xf>
    <xf numFmtId="176" fontId="42" fillId="0" borderId="112" xfId="63" applyNumberFormat="1" applyFont="1" applyFill="1" applyBorder="1" applyAlignment="1" applyProtection="1">
      <alignment horizontal="right" vertical="center" shrinkToFit="1"/>
      <protection/>
    </xf>
    <xf numFmtId="183" fontId="42" fillId="0" borderId="112" xfId="51" applyNumberFormat="1" applyFont="1" applyFill="1" applyBorder="1" applyAlignment="1" applyProtection="1">
      <alignment horizontal="right" vertical="center" shrinkToFit="1"/>
      <protection/>
    </xf>
    <xf numFmtId="176" fontId="37" fillId="0" borderId="113" xfId="63" applyNumberFormat="1" applyFont="1" applyFill="1" applyBorder="1" applyAlignment="1" applyProtection="1">
      <alignment vertical="center"/>
      <protection/>
    </xf>
    <xf numFmtId="176" fontId="37" fillId="0" borderId="114" xfId="63" applyNumberFormat="1" applyFont="1" applyFill="1" applyBorder="1" applyAlignment="1" applyProtection="1">
      <alignment vertical="center"/>
      <protection/>
    </xf>
    <xf numFmtId="183" fontId="42" fillId="0" borderId="115" xfId="51" applyNumberFormat="1" applyFont="1" applyFill="1" applyBorder="1" applyAlignment="1" applyProtection="1">
      <alignment horizontal="right" vertical="center" shrinkToFit="1"/>
      <protection/>
    </xf>
    <xf numFmtId="176" fontId="37" fillId="0" borderId="116" xfId="63" applyNumberFormat="1" applyFont="1" applyFill="1" applyBorder="1" applyAlignment="1" applyProtection="1">
      <alignment vertical="center"/>
      <protection/>
    </xf>
    <xf numFmtId="176" fontId="42" fillId="0" borderId="117" xfId="63" applyNumberFormat="1" applyFont="1" applyFill="1" applyBorder="1" applyAlignment="1" applyProtection="1">
      <alignment horizontal="right" vertical="center" shrinkToFit="1"/>
      <protection/>
    </xf>
    <xf numFmtId="183" fontId="42" fillId="0" borderId="117" xfId="51" applyNumberFormat="1" applyFont="1" applyFill="1" applyBorder="1" applyAlignment="1" applyProtection="1">
      <alignment horizontal="right" vertical="center" shrinkToFit="1"/>
      <protection/>
    </xf>
    <xf numFmtId="176" fontId="42" fillId="0" borderId="21" xfId="63" applyNumberFormat="1" applyFont="1" applyFill="1" applyBorder="1" applyAlignment="1" applyProtection="1">
      <alignment horizontal="right" vertical="center" shrinkToFit="1"/>
      <protection/>
    </xf>
    <xf numFmtId="176" fontId="37" fillId="0" borderId="118" xfId="63" applyNumberFormat="1" applyFont="1" applyFill="1" applyBorder="1" applyAlignment="1" applyProtection="1">
      <alignment vertical="center"/>
      <protection/>
    </xf>
    <xf numFmtId="176" fontId="37" fillId="0" borderId="119" xfId="63" applyNumberFormat="1" applyFont="1" applyFill="1" applyBorder="1" applyAlignment="1" applyProtection="1">
      <alignment vertical="center"/>
      <protection/>
    </xf>
    <xf numFmtId="183" fontId="42" fillId="0" borderId="120" xfId="51" applyNumberFormat="1" applyFont="1" applyFill="1" applyBorder="1" applyAlignment="1" applyProtection="1">
      <alignment horizontal="right" vertical="center" shrinkToFit="1"/>
      <protection/>
    </xf>
    <xf numFmtId="176" fontId="42" fillId="0" borderId="121" xfId="63" applyNumberFormat="1" applyFont="1" applyFill="1" applyBorder="1" applyAlignment="1" applyProtection="1">
      <alignment horizontal="right" vertical="center" shrinkToFit="1"/>
      <protection/>
    </xf>
    <xf numFmtId="183" fontId="42" fillId="0" borderId="121" xfId="51" applyNumberFormat="1" applyFont="1" applyFill="1" applyBorder="1" applyAlignment="1" applyProtection="1">
      <alignment horizontal="right" vertical="center" shrinkToFit="1"/>
      <protection/>
    </xf>
    <xf numFmtId="176" fontId="38" fillId="0" borderId="122" xfId="63" applyNumberFormat="1" applyFont="1" applyFill="1" applyBorder="1" applyAlignment="1" applyProtection="1">
      <alignment vertical="center" shrinkToFit="1"/>
      <protection/>
    </xf>
    <xf numFmtId="176" fontId="38" fillId="0" borderId="123" xfId="63" applyNumberFormat="1" applyFont="1" applyFill="1" applyBorder="1" applyAlignment="1" applyProtection="1">
      <alignment vertical="center" shrinkToFit="1"/>
      <protection/>
    </xf>
    <xf numFmtId="183" fontId="39" fillId="0" borderId="124" xfId="51" applyNumberFormat="1" applyFont="1" applyFill="1" applyBorder="1" applyAlignment="1" applyProtection="1">
      <alignment horizontal="right" vertical="center" shrinkToFit="1"/>
      <protection/>
    </xf>
    <xf numFmtId="176" fontId="39" fillId="0" borderId="125" xfId="63" applyNumberFormat="1" applyFont="1" applyFill="1" applyBorder="1" applyAlignment="1" applyProtection="1">
      <alignment horizontal="right" vertical="center" shrinkToFit="1"/>
      <protection/>
    </xf>
    <xf numFmtId="183" fontId="39" fillId="0" borderId="125" xfId="51" applyNumberFormat="1" applyFont="1" applyFill="1" applyBorder="1" applyAlignment="1" applyProtection="1">
      <alignment horizontal="right" vertical="center" shrinkToFit="1"/>
      <protection/>
    </xf>
    <xf numFmtId="176" fontId="38" fillId="0" borderId="126" xfId="72" applyNumberFormat="1" applyFont="1" applyFill="1" applyBorder="1" applyAlignment="1" applyProtection="1">
      <alignment vertical="center" shrinkToFit="1"/>
      <protection/>
    </xf>
    <xf numFmtId="176" fontId="38" fillId="0" borderId="127" xfId="72" applyNumberFormat="1" applyFont="1" applyFill="1" applyBorder="1" applyAlignment="1" applyProtection="1">
      <alignment vertical="center" shrinkToFit="1"/>
      <protection/>
    </xf>
    <xf numFmtId="183" fontId="39" fillId="0" borderId="128" xfId="51" applyNumberFormat="1" applyFont="1" applyFill="1" applyBorder="1" applyAlignment="1" applyProtection="1">
      <alignment horizontal="right" vertical="center" shrinkToFit="1"/>
      <protection/>
    </xf>
    <xf numFmtId="176" fontId="38" fillId="0" borderId="129" xfId="72" applyNumberFormat="1" applyFont="1" applyFill="1" applyBorder="1" applyAlignment="1" applyProtection="1">
      <alignment vertical="center" shrinkToFit="1"/>
      <protection/>
    </xf>
    <xf numFmtId="176" fontId="39" fillId="0" borderId="130" xfId="72" applyNumberFormat="1" applyFont="1" applyFill="1" applyBorder="1" applyAlignment="1" applyProtection="1">
      <alignment horizontal="right" vertical="center" shrinkToFit="1"/>
      <protection/>
    </xf>
    <xf numFmtId="183" fontId="39" fillId="0" borderId="130" xfId="51" applyNumberFormat="1" applyFont="1" applyFill="1" applyBorder="1" applyAlignment="1" applyProtection="1">
      <alignment horizontal="right" vertical="center" shrinkToFit="1"/>
      <protection/>
    </xf>
    <xf numFmtId="176" fontId="38" fillId="0" borderId="101" xfId="72" applyNumberFormat="1" applyFont="1" applyFill="1" applyBorder="1" applyAlignment="1" applyProtection="1">
      <alignment vertical="center" shrinkToFit="1"/>
      <protection/>
    </xf>
    <xf numFmtId="176" fontId="38" fillId="0" borderId="107" xfId="72" applyNumberFormat="1" applyFont="1" applyFill="1" applyBorder="1" applyAlignment="1" applyProtection="1">
      <alignment vertical="center" shrinkToFit="1"/>
      <protection/>
    </xf>
    <xf numFmtId="176" fontId="38" fillId="0" borderId="104" xfId="72" applyNumberFormat="1" applyFont="1" applyFill="1" applyBorder="1" applyAlignment="1" applyProtection="1">
      <alignment vertical="center" shrinkToFit="1"/>
      <protection/>
    </xf>
    <xf numFmtId="176" fontId="39" fillId="0" borderId="21" xfId="72" applyNumberFormat="1" applyFont="1" applyFill="1" applyBorder="1" applyAlignment="1" applyProtection="1">
      <alignment horizontal="right" vertical="center" shrinkToFit="1"/>
      <protection/>
    </xf>
    <xf numFmtId="176" fontId="38" fillId="0" borderId="113" xfId="72" applyNumberFormat="1" applyFont="1" applyFill="1" applyBorder="1" applyAlignment="1" applyProtection="1">
      <alignment vertical="center" shrinkToFit="1"/>
      <protection/>
    </xf>
    <xf numFmtId="176" fontId="38" fillId="0" borderId="114" xfId="72" applyNumberFormat="1" applyFont="1" applyFill="1" applyBorder="1" applyAlignment="1" applyProtection="1">
      <alignment vertical="center" shrinkToFit="1"/>
      <protection/>
    </xf>
    <xf numFmtId="183" fontId="39" fillId="0" borderId="115" xfId="51" applyNumberFormat="1" applyFont="1" applyFill="1" applyBorder="1" applyAlignment="1" applyProtection="1">
      <alignment horizontal="right" vertical="center" shrinkToFit="1"/>
      <protection/>
    </xf>
    <xf numFmtId="176" fontId="38" fillId="0" borderId="116" xfId="72" applyNumberFormat="1" applyFont="1" applyFill="1" applyBorder="1" applyAlignment="1" applyProtection="1">
      <alignment vertical="center" shrinkToFit="1"/>
      <protection/>
    </xf>
    <xf numFmtId="176" fontId="39" fillId="0" borderId="117" xfId="72" applyNumberFormat="1" applyFont="1" applyFill="1" applyBorder="1" applyAlignment="1" applyProtection="1">
      <alignment horizontal="right" vertical="center" shrinkToFit="1"/>
      <protection/>
    </xf>
    <xf numFmtId="183" fontId="39" fillId="0" borderId="117" xfId="51" applyNumberFormat="1" applyFont="1" applyFill="1" applyBorder="1" applyAlignment="1" applyProtection="1">
      <alignment horizontal="right" vertical="center" shrinkToFit="1"/>
      <protection/>
    </xf>
    <xf numFmtId="176" fontId="38" fillId="0" borderId="126" xfId="63" applyNumberFormat="1" applyFont="1" applyFill="1" applyBorder="1" applyAlignment="1" applyProtection="1">
      <alignment vertical="center"/>
      <protection/>
    </xf>
    <xf numFmtId="176" fontId="38" fillId="0" borderId="127" xfId="63" applyNumberFormat="1" applyFont="1" applyFill="1" applyBorder="1" applyAlignment="1" applyProtection="1">
      <alignment vertical="center"/>
      <protection/>
    </xf>
    <xf numFmtId="176" fontId="38" fillId="0" borderId="129" xfId="63" applyNumberFormat="1" applyFont="1" applyFill="1" applyBorder="1" applyAlignment="1" applyProtection="1">
      <alignment vertical="center"/>
      <protection/>
    </xf>
    <xf numFmtId="176" fontId="39" fillId="0" borderId="130" xfId="63" applyNumberFormat="1" applyFont="1" applyFill="1" applyBorder="1" applyAlignment="1" applyProtection="1">
      <alignment horizontal="right" vertical="center" shrinkToFit="1"/>
      <protection/>
    </xf>
    <xf numFmtId="176" fontId="38" fillId="0" borderId="101" xfId="63" applyNumberFormat="1" applyFont="1" applyFill="1" applyBorder="1" applyAlignment="1" applyProtection="1">
      <alignment vertical="center"/>
      <protection locked="0"/>
    </xf>
    <xf numFmtId="176" fontId="38" fillId="0" borderId="107" xfId="63" applyNumberFormat="1" applyFont="1" applyFill="1" applyBorder="1" applyAlignment="1" applyProtection="1">
      <alignment vertical="center"/>
      <protection locked="0"/>
    </xf>
    <xf numFmtId="176" fontId="38" fillId="0" borderId="104" xfId="63" applyNumberFormat="1" applyFont="1" applyFill="1" applyBorder="1" applyAlignment="1" applyProtection="1">
      <alignment vertical="center"/>
      <protection locked="0"/>
    </xf>
    <xf numFmtId="183" fontId="39" fillId="0" borderId="131" xfId="51" applyNumberFormat="1" applyFont="1" applyFill="1" applyBorder="1" applyAlignment="1" applyProtection="1">
      <alignment horizontal="right" vertical="center" shrinkToFit="1"/>
      <protection/>
    </xf>
    <xf numFmtId="176" fontId="38" fillId="0" borderId="132" xfId="63" applyNumberFormat="1" applyFont="1" applyFill="1" applyBorder="1" applyAlignment="1" applyProtection="1">
      <alignment vertical="center"/>
      <protection/>
    </xf>
    <xf numFmtId="176" fontId="38" fillId="0" borderId="133" xfId="63" applyNumberFormat="1" applyFont="1" applyFill="1" applyBorder="1" applyAlignment="1" applyProtection="1">
      <alignment vertical="center"/>
      <protection/>
    </xf>
    <xf numFmtId="183" fontId="39" fillId="0" borderId="134" xfId="51" applyNumberFormat="1" applyFont="1" applyFill="1" applyBorder="1" applyAlignment="1" applyProtection="1">
      <alignment horizontal="right" vertical="center" shrinkToFit="1"/>
      <protection/>
    </xf>
    <xf numFmtId="176" fontId="38" fillId="0" borderId="135" xfId="63" applyNumberFormat="1" applyFont="1" applyFill="1" applyBorder="1" applyAlignment="1" applyProtection="1">
      <alignment vertical="center"/>
      <protection/>
    </xf>
    <xf numFmtId="176" fontId="39" fillId="0" borderId="136" xfId="63" applyNumberFormat="1" applyFont="1" applyFill="1" applyBorder="1" applyAlignment="1" applyProtection="1">
      <alignment horizontal="right" vertical="center" shrinkToFit="1"/>
      <protection/>
    </xf>
    <xf numFmtId="183" fontId="39" fillId="0" borderId="136" xfId="51" applyNumberFormat="1" applyFont="1" applyFill="1" applyBorder="1" applyAlignment="1" applyProtection="1">
      <alignment horizontal="right" vertical="center" shrinkToFit="1"/>
      <protection/>
    </xf>
    <xf numFmtId="176" fontId="37" fillId="0" borderId="132" xfId="63" applyNumberFormat="1" applyFont="1" applyFill="1" applyBorder="1" applyAlignment="1" applyProtection="1">
      <alignment vertical="center"/>
      <protection/>
    </xf>
    <xf numFmtId="176" fontId="37" fillId="0" borderId="133" xfId="63" applyNumberFormat="1" applyFont="1" applyFill="1" applyBorder="1" applyAlignment="1" applyProtection="1">
      <alignment vertical="center"/>
      <protection/>
    </xf>
    <xf numFmtId="183" fontId="42" fillId="0" borderId="134" xfId="51" applyNumberFormat="1" applyFont="1" applyFill="1" applyBorder="1" applyAlignment="1" applyProtection="1">
      <alignment horizontal="right" vertical="center" shrinkToFit="1"/>
      <protection/>
    </xf>
    <xf numFmtId="176" fontId="37" fillId="0" borderId="135" xfId="63" applyNumberFormat="1" applyFont="1" applyFill="1" applyBorder="1" applyAlignment="1" applyProtection="1">
      <alignment vertical="center"/>
      <protection/>
    </xf>
    <xf numFmtId="176" fontId="42" fillId="0" borderId="136" xfId="63" applyNumberFormat="1" applyFont="1" applyFill="1" applyBorder="1" applyAlignment="1" applyProtection="1">
      <alignment horizontal="right" vertical="center" shrinkToFit="1"/>
      <protection/>
    </xf>
    <xf numFmtId="183" fontId="42" fillId="0" borderId="136" xfId="51" applyNumberFormat="1" applyFont="1" applyFill="1" applyBorder="1" applyAlignment="1" applyProtection="1">
      <alignment horizontal="right" vertical="center" shrinkToFit="1"/>
      <protection/>
    </xf>
    <xf numFmtId="38" fontId="40" fillId="31" borderId="137" xfId="63" applyFont="1" applyFill="1" applyBorder="1" applyAlignment="1" applyProtection="1">
      <alignment horizontal="left" vertical="center"/>
      <protection/>
    </xf>
    <xf numFmtId="38" fontId="37" fillId="31" borderId="138" xfId="63" applyFont="1" applyFill="1" applyBorder="1" applyAlignment="1" applyProtection="1">
      <alignment horizontal="left" vertical="center"/>
      <protection/>
    </xf>
    <xf numFmtId="38" fontId="40" fillId="31" borderId="28" xfId="63" applyFont="1" applyFill="1" applyBorder="1" applyAlignment="1" applyProtection="1">
      <alignment horizontal="left" vertical="center"/>
      <protection/>
    </xf>
    <xf numFmtId="38" fontId="37" fillId="31" borderId="29" xfId="63" applyFont="1" applyFill="1" applyBorder="1" applyAlignment="1" applyProtection="1">
      <alignment horizontal="left" vertical="center"/>
      <protection/>
    </xf>
    <xf numFmtId="38" fontId="37" fillId="31" borderId="38" xfId="63" applyFont="1" applyFill="1" applyBorder="1" applyAlignment="1" applyProtection="1">
      <alignment horizontal="left" vertical="center"/>
      <protection/>
    </xf>
    <xf numFmtId="38" fontId="37" fillId="31" borderId="39" xfId="63" applyFont="1" applyFill="1" applyBorder="1" applyAlignment="1" applyProtection="1">
      <alignment horizontal="left" vertical="center"/>
      <protection/>
    </xf>
    <xf numFmtId="38" fontId="40" fillId="31" borderId="14" xfId="63" applyFont="1" applyFill="1" applyBorder="1" applyAlignment="1" applyProtection="1">
      <alignment horizontal="left" vertical="center"/>
      <protection/>
    </xf>
    <xf numFmtId="38" fontId="37" fillId="31" borderId="20" xfId="63" applyFont="1" applyFill="1" applyBorder="1" applyAlignment="1" applyProtection="1">
      <alignment horizontal="left" vertical="center"/>
      <protection/>
    </xf>
    <xf numFmtId="38" fontId="40" fillId="31" borderId="139" xfId="63" applyFont="1" applyFill="1" applyBorder="1" applyAlignment="1" applyProtection="1">
      <alignment horizontal="left" vertical="center"/>
      <protection/>
    </xf>
    <xf numFmtId="38" fontId="37" fillId="31" borderId="140" xfId="63" applyFont="1" applyFill="1" applyBorder="1" applyAlignment="1" applyProtection="1">
      <alignment horizontal="left" vertical="center"/>
      <protection/>
    </xf>
    <xf numFmtId="38" fontId="38" fillId="32" borderId="20" xfId="63" applyFont="1" applyFill="1" applyBorder="1" applyAlignment="1" applyProtection="1">
      <alignment horizontal="left" vertical="center"/>
      <protection/>
    </xf>
    <xf numFmtId="38" fontId="41" fillId="32" borderId="28" xfId="63" applyFont="1" applyFill="1" applyBorder="1" applyAlignment="1" applyProtection="1">
      <alignment horizontal="left" vertical="center"/>
      <protection/>
    </xf>
    <xf numFmtId="38" fontId="38" fillId="32" borderId="113" xfId="63" applyFont="1" applyFill="1" applyBorder="1" applyAlignment="1" applyProtection="1">
      <alignment horizontal="left" vertical="center"/>
      <protection/>
    </xf>
    <xf numFmtId="38" fontId="21" fillId="32" borderId="28" xfId="63" applyFont="1" applyFill="1" applyBorder="1" applyAlignment="1" applyProtection="1">
      <alignment horizontal="left" vertical="center"/>
      <protection/>
    </xf>
    <xf numFmtId="38" fontId="21" fillId="32" borderId="113" xfId="63" applyFont="1" applyFill="1" applyBorder="1" applyAlignment="1" applyProtection="1">
      <alignment horizontal="left" vertical="center"/>
      <protection/>
    </xf>
    <xf numFmtId="38" fontId="38" fillId="32" borderId="33" xfId="63" applyFont="1" applyFill="1" applyBorder="1" applyAlignment="1" applyProtection="1">
      <alignment horizontal="left" vertical="center"/>
      <protection/>
    </xf>
    <xf numFmtId="38" fontId="38" fillId="32" borderId="141" xfId="63" applyFont="1" applyFill="1" applyBorder="1" applyAlignment="1" applyProtection="1">
      <alignment horizontal="left" vertical="center"/>
      <protection/>
    </xf>
    <xf numFmtId="38" fontId="21" fillId="30" borderId="37" xfId="72" applyFont="1" applyFill="1" applyBorder="1" applyAlignment="1" applyProtection="1">
      <alignment horizontal="left" vertical="center"/>
      <protection/>
    </xf>
    <xf numFmtId="38" fontId="38" fillId="30" borderId="23" xfId="72" applyFont="1" applyFill="1" applyBorder="1" applyAlignment="1" applyProtection="1">
      <alignment horizontal="left" vertical="center"/>
      <protection/>
    </xf>
    <xf numFmtId="38" fontId="40" fillId="32" borderId="14" xfId="63" applyFont="1" applyFill="1" applyBorder="1" applyAlignment="1" applyProtection="1">
      <alignment horizontal="left" vertical="center"/>
      <protection/>
    </xf>
    <xf numFmtId="38" fontId="37" fillId="32" borderId="20" xfId="63" applyFont="1" applyFill="1" applyBorder="1" applyAlignment="1" applyProtection="1">
      <alignment horizontal="left" vertical="center"/>
      <protection/>
    </xf>
    <xf numFmtId="38" fontId="19" fillId="0" borderId="12" xfId="63" applyFont="1" applyFill="1" applyBorder="1" applyAlignment="1" applyProtection="1">
      <alignment vertical="center"/>
      <protection/>
    </xf>
    <xf numFmtId="38" fontId="1" fillId="0" borderId="12" xfId="72" applyFont="1" applyFill="1" applyBorder="1" applyAlignment="1" applyProtection="1">
      <alignment vertical="center"/>
      <protection/>
    </xf>
    <xf numFmtId="38" fontId="16" fillId="8" borderId="34" xfId="72" applyFont="1" applyFill="1" applyBorder="1" applyAlignment="1" applyProtection="1">
      <alignment vertical="center"/>
      <protection/>
    </xf>
    <xf numFmtId="38" fontId="36" fillId="8" borderId="35" xfId="72" applyFont="1" applyFill="1" applyBorder="1" applyAlignment="1" applyProtection="1">
      <alignment vertical="center"/>
      <protection/>
    </xf>
    <xf numFmtId="38" fontId="36" fillId="8" borderId="142" xfId="72" applyFont="1" applyFill="1" applyBorder="1" applyAlignment="1" applyProtection="1">
      <alignment vertical="center"/>
      <protection/>
    </xf>
    <xf numFmtId="38" fontId="38" fillId="8" borderId="33" xfId="72" applyFont="1" applyFill="1" applyBorder="1" applyAlignment="1" applyProtection="1">
      <alignment horizontal="left" vertical="center" indent="1" shrinkToFit="1"/>
      <protection/>
    </xf>
    <xf numFmtId="38" fontId="16" fillId="8" borderId="143" xfId="72" applyFont="1" applyFill="1" applyBorder="1" applyAlignment="1" applyProtection="1">
      <alignment vertical="center"/>
      <protection/>
    </xf>
    <xf numFmtId="38" fontId="25" fillId="8" borderId="144" xfId="72" applyFont="1" applyFill="1" applyBorder="1" applyAlignment="1" applyProtection="1">
      <alignment vertical="center"/>
      <protection/>
    </xf>
    <xf numFmtId="38" fontId="48" fillId="8" borderId="143" xfId="72" applyFont="1" applyFill="1" applyBorder="1" applyAlignment="1" applyProtection="1">
      <alignment vertical="center"/>
      <protection/>
    </xf>
    <xf numFmtId="38" fontId="38" fillId="8" borderId="144" xfId="72" applyFont="1" applyFill="1" applyBorder="1" applyAlignment="1" applyProtection="1">
      <alignment vertical="center"/>
      <protection/>
    </xf>
    <xf numFmtId="38" fontId="16" fillId="8" borderId="34" xfId="72" applyFont="1" applyFill="1" applyBorder="1" applyAlignment="1" applyProtection="1">
      <alignment vertical="center"/>
      <protection/>
    </xf>
    <xf numFmtId="38" fontId="36" fillId="8" borderId="139" xfId="72" applyFont="1" applyFill="1" applyBorder="1" applyAlignment="1" applyProtection="1">
      <alignment vertical="center"/>
      <protection/>
    </xf>
    <xf numFmtId="0" fontId="36" fillId="8" borderId="35" xfId="85" applyFont="1" applyFill="1" applyBorder="1" applyAlignment="1" applyProtection="1">
      <alignment vertical="center"/>
      <protection/>
    </xf>
    <xf numFmtId="38" fontId="37" fillId="8" borderId="142" xfId="72" applyFont="1" applyFill="1" applyBorder="1" applyAlignment="1" applyProtection="1">
      <alignment vertical="center"/>
      <protection/>
    </xf>
    <xf numFmtId="38" fontId="37" fillId="8" borderId="60" xfId="72" applyFont="1" applyFill="1" applyBorder="1" applyAlignment="1" applyProtection="1">
      <alignment vertical="center"/>
      <protection/>
    </xf>
    <xf numFmtId="38" fontId="36" fillId="8" borderId="145" xfId="72" applyFont="1" applyFill="1" applyBorder="1" applyAlignment="1" applyProtection="1">
      <alignment vertical="center"/>
      <protection/>
    </xf>
    <xf numFmtId="38" fontId="36" fillId="8" borderId="146" xfId="72" applyFont="1" applyFill="1" applyBorder="1" applyAlignment="1" applyProtection="1">
      <alignment vertical="center"/>
      <protection/>
    </xf>
    <xf numFmtId="38" fontId="9" fillId="30" borderId="84" xfId="72" applyFont="1" applyFill="1" applyBorder="1" applyAlignment="1" applyProtection="1">
      <alignment vertical="center"/>
      <protection/>
    </xf>
    <xf numFmtId="38" fontId="38" fillId="30" borderId="84" xfId="72" applyFont="1" applyFill="1" applyBorder="1" applyAlignment="1" applyProtection="1">
      <alignment vertical="center"/>
      <protection/>
    </xf>
    <xf numFmtId="38" fontId="9" fillId="30" borderId="53" xfId="72" applyFont="1" applyFill="1" applyBorder="1" applyAlignment="1" applyProtection="1">
      <alignment vertical="center"/>
      <protection/>
    </xf>
    <xf numFmtId="38" fontId="38" fillId="30" borderId="53" xfId="72" applyFont="1" applyFill="1" applyBorder="1" applyAlignment="1" applyProtection="1">
      <alignment vertical="center"/>
      <protection/>
    </xf>
    <xf numFmtId="38" fontId="38" fillId="30" borderId="49" xfId="72" applyFont="1" applyFill="1" applyBorder="1" applyAlignment="1" applyProtection="1">
      <alignment vertical="center"/>
      <protection/>
    </xf>
    <xf numFmtId="38" fontId="9" fillId="30" borderId="42" xfId="72" applyFont="1" applyFill="1" applyBorder="1" applyAlignment="1" applyProtection="1">
      <alignment vertical="center"/>
      <protection/>
    </xf>
    <xf numFmtId="38" fontId="38" fillId="30" borderId="42" xfId="72" applyFont="1" applyFill="1" applyBorder="1" applyAlignment="1" applyProtection="1">
      <alignment vertical="center"/>
      <protection/>
    </xf>
    <xf numFmtId="38" fontId="9" fillId="30" borderId="61" xfId="72" applyFont="1" applyFill="1" applyBorder="1" applyAlignment="1" applyProtection="1">
      <alignment vertical="center"/>
      <protection/>
    </xf>
    <xf numFmtId="38" fontId="38" fillId="30" borderId="80" xfId="72" applyFont="1" applyFill="1" applyBorder="1" applyAlignment="1" applyProtection="1">
      <alignment vertical="center"/>
      <protection/>
    </xf>
    <xf numFmtId="38" fontId="38" fillId="30" borderId="0" xfId="72" applyFont="1" applyFill="1" applyBorder="1" applyAlignment="1" applyProtection="1">
      <alignment vertical="center"/>
      <protection/>
    </xf>
    <xf numFmtId="38" fontId="13" fillId="30" borderId="53" xfId="72" applyFont="1" applyFill="1" applyBorder="1" applyAlignment="1">
      <alignment vertical="center"/>
    </xf>
    <xf numFmtId="38" fontId="9" fillId="30" borderId="0" xfId="72" applyFont="1" applyFill="1" applyBorder="1" applyAlignment="1" applyProtection="1">
      <alignment vertical="center"/>
      <protection/>
    </xf>
    <xf numFmtId="38" fontId="38" fillId="30" borderId="53" xfId="72" applyFont="1" applyFill="1" applyBorder="1" applyAlignment="1">
      <alignment vertical="center"/>
    </xf>
    <xf numFmtId="38" fontId="75" fillId="30" borderId="53" xfId="72" applyFont="1" applyFill="1" applyBorder="1" applyAlignment="1">
      <alignment vertical="center"/>
    </xf>
    <xf numFmtId="38" fontId="13" fillId="30" borderId="53" xfId="72" applyFont="1" applyFill="1" applyBorder="1" applyAlignment="1" applyProtection="1">
      <alignment vertical="center"/>
      <protection/>
    </xf>
    <xf numFmtId="38" fontId="9" fillId="30" borderId="12" xfId="72" applyFont="1" applyFill="1" applyBorder="1" applyAlignment="1" applyProtection="1">
      <alignment vertical="center"/>
      <protection/>
    </xf>
    <xf numFmtId="176" fontId="38" fillId="0" borderId="80" xfId="72" applyNumberFormat="1" applyFont="1" applyFill="1" applyBorder="1" applyAlignment="1" applyProtection="1">
      <alignment vertical="center"/>
      <protection/>
    </xf>
    <xf numFmtId="176" fontId="38" fillId="0" borderId="78" xfId="72" applyNumberFormat="1" applyFont="1" applyFill="1" applyBorder="1" applyAlignment="1" applyProtection="1">
      <alignment vertical="center"/>
      <protection/>
    </xf>
    <xf numFmtId="183" fontId="38" fillId="0" borderId="103" xfId="51" applyNumberFormat="1" applyFont="1" applyFill="1" applyBorder="1" applyAlignment="1" applyProtection="1">
      <alignment horizontal="right" vertical="center" shrinkToFit="1"/>
      <protection/>
    </xf>
    <xf numFmtId="183" fontId="38" fillId="0" borderId="105" xfId="72" applyNumberFormat="1" applyFont="1" applyFill="1" applyBorder="1" applyAlignment="1" applyProtection="1">
      <alignment horizontal="right" vertical="center" shrinkToFit="1"/>
      <protection/>
    </xf>
    <xf numFmtId="176" fontId="38" fillId="0" borderId="78" xfId="63" applyNumberFormat="1" applyFont="1" applyFill="1" applyBorder="1" applyAlignment="1" applyProtection="1">
      <alignment vertical="center"/>
      <protection locked="0"/>
    </xf>
    <xf numFmtId="183" fontId="38" fillId="0" borderId="147" xfId="72" applyNumberFormat="1" applyFont="1" applyFill="1" applyBorder="1" applyAlignment="1" applyProtection="1">
      <alignment horizontal="right" vertical="center" shrinkToFit="1"/>
      <protection/>
    </xf>
    <xf numFmtId="176" fontId="38" fillId="0" borderId="102" xfId="63" applyNumberFormat="1" applyFont="1" applyFill="1" applyBorder="1" applyAlignment="1" applyProtection="1">
      <alignment vertical="center"/>
      <protection locked="0"/>
    </xf>
    <xf numFmtId="183" fontId="38" fillId="0" borderId="148" xfId="72" applyNumberFormat="1" applyFont="1" applyFill="1" applyBorder="1" applyAlignment="1" applyProtection="1">
      <alignment horizontal="right" vertical="center" shrinkToFit="1"/>
      <protection/>
    </xf>
    <xf numFmtId="176" fontId="38" fillId="0" borderId="149" xfId="72" applyNumberFormat="1" applyFont="1" applyFill="1" applyBorder="1" applyAlignment="1" applyProtection="1">
      <alignment vertical="center"/>
      <protection locked="0"/>
    </xf>
    <xf numFmtId="176" fontId="38" fillId="0" borderId="102" xfId="72" applyNumberFormat="1" applyFont="1" applyFill="1" applyBorder="1" applyAlignment="1" applyProtection="1">
      <alignment vertical="center"/>
      <protection locked="0"/>
    </xf>
    <xf numFmtId="176" fontId="38" fillId="0" borderId="53" xfId="72" applyNumberFormat="1" applyFont="1" applyFill="1" applyBorder="1" applyAlignment="1" applyProtection="1">
      <alignment vertical="center"/>
      <protection/>
    </xf>
    <xf numFmtId="176" fontId="38" fillId="0" borderId="46" xfId="72" applyNumberFormat="1" applyFont="1" applyFill="1" applyBorder="1" applyAlignment="1" applyProtection="1">
      <alignment vertical="center"/>
      <protection/>
    </xf>
    <xf numFmtId="183" fontId="38" fillId="0" borderId="106" xfId="51" applyNumberFormat="1" applyFont="1" applyFill="1" applyBorder="1" applyAlignment="1" applyProtection="1">
      <alignment horizontal="right" vertical="center" shrinkToFit="1"/>
      <protection/>
    </xf>
    <xf numFmtId="183" fontId="38" fillId="0" borderId="21" xfId="72" applyNumberFormat="1" applyFont="1" applyFill="1" applyBorder="1" applyAlignment="1" applyProtection="1">
      <alignment horizontal="right" vertical="center" shrinkToFit="1"/>
      <protection/>
    </xf>
    <xf numFmtId="176" fontId="38" fillId="0" borderId="46" xfId="63" applyNumberFormat="1" applyFont="1" applyFill="1" applyBorder="1" applyAlignment="1" applyProtection="1">
      <alignment vertical="center"/>
      <protection locked="0"/>
    </xf>
    <xf numFmtId="183" fontId="38" fillId="0" borderId="131" xfId="72" applyNumberFormat="1" applyFont="1" applyFill="1" applyBorder="1" applyAlignment="1" applyProtection="1">
      <alignment horizontal="right" vertical="center" shrinkToFit="1"/>
      <protection/>
    </xf>
    <xf numFmtId="183" fontId="38" fillId="0" borderId="54" xfId="72" applyNumberFormat="1" applyFont="1" applyFill="1" applyBorder="1" applyAlignment="1" applyProtection="1">
      <alignment horizontal="right" vertical="center" shrinkToFit="1"/>
      <protection/>
    </xf>
    <xf numFmtId="176" fontId="38" fillId="0" borderId="52" xfId="72" applyNumberFormat="1" applyFont="1" applyFill="1" applyBorder="1" applyAlignment="1" applyProtection="1">
      <alignment vertical="center"/>
      <protection locked="0"/>
    </xf>
    <xf numFmtId="176" fontId="38" fillId="0" borderId="107" xfId="72" applyNumberFormat="1" applyFont="1" applyFill="1" applyBorder="1" applyAlignment="1" applyProtection="1">
      <alignment vertical="center"/>
      <protection locked="0"/>
    </xf>
    <xf numFmtId="176" fontId="36" fillId="0" borderId="42" xfId="72" applyNumberFormat="1" applyFont="1" applyFill="1" applyBorder="1" applyAlignment="1" applyProtection="1">
      <alignment vertical="center"/>
      <protection/>
    </xf>
    <xf numFmtId="176" fontId="36" fillId="0" borderId="59" xfId="72" applyNumberFormat="1" applyFont="1" applyFill="1" applyBorder="1" applyAlignment="1" applyProtection="1">
      <alignment vertical="center"/>
      <protection/>
    </xf>
    <xf numFmtId="183" fontId="36" fillId="0" borderId="98" xfId="51" applyNumberFormat="1" applyFont="1" applyFill="1" applyBorder="1" applyAlignment="1" applyProtection="1">
      <alignment horizontal="right" vertical="center" shrinkToFit="1"/>
      <protection/>
    </xf>
    <xf numFmtId="176" fontId="36" fillId="0" borderId="100" xfId="72" applyNumberFormat="1" applyFont="1" applyFill="1" applyBorder="1" applyAlignment="1" applyProtection="1">
      <alignment vertical="center"/>
      <protection/>
    </xf>
    <xf numFmtId="183" fontId="36" fillId="0" borderId="150" xfId="72" applyNumberFormat="1" applyFont="1" applyFill="1" applyBorder="1" applyAlignment="1" applyProtection="1">
      <alignment horizontal="right" vertical="center" shrinkToFit="1"/>
      <protection/>
    </xf>
    <xf numFmtId="176" fontId="36" fillId="0" borderId="59" xfId="63" applyNumberFormat="1" applyFont="1" applyFill="1" applyBorder="1" applyAlignment="1" applyProtection="1">
      <alignment vertical="center"/>
      <protection/>
    </xf>
    <xf numFmtId="183" fontId="36" fillId="0" borderId="151" xfId="72" applyNumberFormat="1" applyFont="1" applyFill="1" applyBorder="1" applyAlignment="1" applyProtection="1">
      <alignment horizontal="right" vertical="center" shrinkToFit="1"/>
      <protection/>
    </xf>
    <xf numFmtId="176" fontId="36" fillId="0" borderId="100" xfId="63" applyNumberFormat="1" applyFont="1" applyFill="1" applyBorder="1" applyAlignment="1" applyProtection="1">
      <alignment vertical="center"/>
      <protection/>
    </xf>
    <xf numFmtId="183" fontId="36" fillId="0" borderId="60" xfId="72" applyNumberFormat="1" applyFont="1" applyFill="1" applyBorder="1" applyAlignment="1" applyProtection="1">
      <alignment horizontal="right" vertical="center" shrinkToFit="1"/>
      <protection/>
    </xf>
    <xf numFmtId="176" fontId="38" fillId="0" borderId="45" xfId="72" applyNumberFormat="1" applyFont="1" applyFill="1" applyBorder="1" applyAlignment="1" applyProtection="1">
      <alignment vertical="center"/>
      <protection/>
    </xf>
    <xf numFmtId="176" fontId="38" fillId="0" borderId="43" xfId="72" applyNumberFormat="1" applyFont="1" applyFill="1" applyBorder="1" applyAlignment="1" applyProtection="1">
      <alignment vertical="center"/>
      <protection/>
    </xf>
    <xf numFmtId="183" fontId="38" fillId="0" borderId="115" xfId="51" applyNumberFormat="1" applyFont="1" applyFill="1" applyBorder="1" applyAlignment="1" applyProtection="1">
      <alignment horizontal="right" vertical="center" shrinkToFit="1"/>
      <protection/>
    </xf>
    <xf numFmtId="176" fontId="38" fillId="0" borderId="114" xfId="72" applyNumberFormat="1" applyFont="1" applyFill="1" applyBorder="1" applyAlignment="1" applyProtection="1">
      <alignment vertical="center"/>
      <protection/>
    </xf>
    <xf numFmtId="183" fontId="38" fillId="0" borderId="39" xfId="72" applyNumberFormat="1" applyFont="1" applyFill="1" applyBorder="1" applyAlignment="1" applyProtection="1">
      <alignment horizontal="right" vertical="center" shrinkToFit="1"/>
      <protection/>
    </xf>
    <xf numFmtId="176" fontId="38" fillId="0" borderId="50" xfId="63" applyNumberFormat="1" applyFont="1" applyFill="1" applyBorder="1" applyAlignment="1" applyProtection="1">
      <alignment vertical="center"/>
      <protection/>
    </xf>
    <xf numFmtId="183" fontId="38" fillId="0" borderId="152" xfId="72" applyNumberFormat="1" applyFont="1" applyFill="1" applyBorder="1" applyAlignment="1" applyProtection="1">
      <alignment horizontal="right" vertical="center" shrinkToFit="1"/>
      <protection/>
    </xf>
    <xf numFmtId="176" fontId="38" fillId="0" borderId="114" xfId="63" applyNumberFormat="1" applyFont="1" applyFill="1" applyBorder="1" applyAlignment="1" applyProtection="1">
      <alignment vertical="center"/>
      <protection/>
    </xf>
    <xf numFmtId="183" fontId="38" fillId="0" borderId="51" xfId="72" applyNumberFormat="1" applyFont="1" applyFill="1" applyBorder="1" applyAlignment="1" applyProtection="1">
      <alignment horizontal="right" vertical="center" shrinkToFit="1"/>
      <protection/>
    </xf>
    <xf numFmtId="176" fontId="38" fillId="0" borderId="107" xfId="72" applyNumberFormat="1" applyFont="1" applyFill="1" applyBorder="1" applyAlignment="1" applyProtection="1">
      <alignment vertical="center"/>
      <protection/>
    </xf>
    <xf numFmtId="183" fontId="38" fillId="0" borderId="20" xfId="72" applyNumberFormat="1" applyFont="1" applyFill="1" applyBorder="1" applyAlignment="1" applyProtection="1">
      <alignment horizontal="right" vertical="center" shrinkToFit="1"/>
      <protection/>
    </xf>
    <xf numFmtId="176" fontId="38" fillId="0" borderId="52" xfId="63" applyNumberFormat="1" applyFont="1" applyFill="1" applyBorder="1" applyAlignment="1" applyProtection="1">
      <alignment vertical="center"/>
      <protection locked="0"/>
    </xf>
    <xf numFmtId="176" fontId="38" fillId="0" borderId="67" xfId="72" applyNumberFormat="1" applyFont="1" applyFill="1" applyBorder="1" applyAlignment="1" applyProtection="1">
      <alignment vertical="center"/>
      <protection/>
    </xf>
    <xf numFmtId="176" fontId="38" fillId="0" borderId="92" xfId="72" applyNumberFormat="1" applyFont="1" applyFill="1" applyBorder="1" applyAlignment="1" applyProtection="1">
      <alignment vertical="center"/>
      <protection/>
    </xf>
    <xf numFmtId="183" fontId="38" fillId="0" borderId="110" xfId="51" applyNumberFormat="1" applyFont="1" applyFill="1" applyBorder="1" applyAlignment="1" applyProtection="1">
      <alignment horizontal="right" vertical="center" shrinkToFit="1"/>
      <protection/>
    </xf>
    <xf numFmtId="176" fontId="38" fillId="0" borderId="109" xfId="72" applyNumberFormat="1" applyFont="1" applyFill="1" applyBorder="1" applyAlignment="1" applyProtection="1">
      <alignment vertical="center"/>
      <protection/>
    </xf>
    <xf numFmtId="183" fontId="38" fillId="0" borderId="29" xfId="72" applyNumberFormat="1" applyFont="1" applyFill="1" applyBorder="1" applyAlignment="1" applyProtection="1">
      <alignment horizontal="right" vertical="center" shrinkToFit="1"/>
      <protection/>
    </xf>
    <xf numFmtId="176" fontId="38" fillId="0" borderId="66" xfId="63" applyNumberFormat="1" applyFont="1" applyFill="1" applyBorder="1" applyAlignment="1" applyProtection="1">
      <alignment vertical="center"/>
      <protection locked="0"/>
    </xf>
    <xf numFmtId="183" fontId="38" fillId="0" borderId="153" xfId="72" applyNumberFormat="1" applyFont="1" applyFill="1" applyBorder="1" applyAlignment="1" applyProtection="1">
      <alignment horizontal="right" vertical="center" shrinkToFit="1"/>
      <protection/>
    </xf>
    <xf numFmtId="176" fontId="38" fillId="0" borderId="109" xfId="63" applyNumberFormat="1" applyFont="1" applyFill="1" applyBorder="1" applyAlignment="1" applyProtection="1">
      <alignment vertical="center"/>
      <protection locked="0"/>
    </xf>
    <xf numFmtId="183" fontId="38" fillId="0" borderId="154" xfId="72" applyNumberFormat="1" applyFont="1" applyFill="1" applyBorder="1" applyAlignment="1" applyProtection="1">
      <alignment horizontal="right" vertical="center" shrinkToFit="1"/>
      <protection/>
    </xf>
    <xf numFmtId="176" fontId="38" fillId="0" borderId="66" xfId="72" applyNumberFormat="1" applyFont="1" applyFill="1" applyBorder="1" applyAlignment="1" applyProtection="1">
      <alignment vertical="center"/>
      <protection locked="0"/>
    </xf>
    <xf numFmtId="176" fontId="38" fillId="0" borderId="109" xfId="72" applyNumberFormat="1" applyFont="1" applyFill="1" applyBorder="1" applyAlignment="1" applyProtection="1">
      <alignment vertical="center"/>
      <protection locked="0"/>
    </xf>
    <xf numFmtId="176" fontId="37" fillId="0" borderId="42" xfId="72" applyNumberFormat="1" applyFont="1" applyFill="1" applyBorder="1" applyAlignment="1" applyProtection="1">
      <alignment vertical="center"/>
      <protection/>
    </xf>
    <xf numFmtId="176" fontId="37" fillId="0" borderId="59" xfId="72" applyNumberFormat="1" applyFont="1" applyFill="1" applyBorder="1" applyAlignment="1" applyProtection="1">
      <alignment vertical="center"/>
      <protection/>
    </xf>
    <xf numFmtId="183" fontId="37" fillId="0" borderId="98" xfId="51" applyNumberFormat="1" applyFont="1" applyFill="1" applyBorder="1" applyAlignment="1" applyProtection="1">
      <alignment horizontal="right" vertical="center" shrinkToFit="1"/>
      <protection/>
    </xf>
    <xf numFmtId="176" fontId="37" fillId="0" borderId="100" xfId="72" applyNumberFormat="1" applyFont="1" applyFill="1" applyBorder="1" applyAlignment="1" applyProtection="1">
      <alignment vertical="center"/>
      <protection/>
    </xf>
    <xf numFmtId="183" fontId="37" fillId="0" borderId="150" xfId="72" applyNumberFormat="1" applyFont="1" applyFill="1" applyBorder="1" applyAlignment="1" applyProtection="1">
      <alignment horizontal="right" vertical="center" shrinkToFit="1"/>
      <protection/>
    </xf>
    <xf numFmtId="176" fontId="37" fillId="0" borderId="59" xfId="63" applyNumberFormat="1" applyFont="1" applyFill="1" applyBorder="1" applyAlignment="1" applyProtection="1">
      <alignment vertical="center"/>
      <protection/>
    </xf>
    <xf numFmtId="183" fontId="37" fillId="0" borderId="151" xfId="72" applyNumberFormat="1" applyFont="1" applyFill="1" applyBorder="1" applyAlignment="1" applyProtection="1">
      <alignment horizontal="right" vertical="center" shrinkToFit="1"/>
      <protection/>
    </xf>
    <xf numFmtId="176" fontId="37" fillId="0" borderId="100" xfId="63" applyNumberFormat="1" applyFont="1" applyFill="1" applyBorder="1" applyAlignment="1" applyProtection="1">
      <alignment vertical="center"/>
      <protection/>
    </xf>
    <xf numFmtId="183" fontId="37" fillId="0" borderId="60" xfId="72" applyNumberFormat="1" applyFont="1" applyFill="1" applyBorder="1" applyAlignment="1" applyProtection="1">
      <alignment horizontal="right" vertical="center" shrinkToFit="1"/>
      <protection/>
    </xf>
    <xf numFmtId="176" fontId="38" fillId="0" borderId="42" xfId="72" applyNumberFormat="1" applyFont="1" applyFill="1" applyBorder="1" applyAlignment="1" applyProtection="1">
      <alignment vertical="center"/>
      <protection/>
    </xf>
    <xf numFmtId="176" fontId="38" fillId="0" borderId="59" xfId="72" applyNumberFormat="1" applyFont="1" applyFill="1" applyBorder="1" applyAlignment="1" applyProtection="1">
      <alignment vertical="center"/>
      <protection/>
    </xf>
    <xf numFmtId="183" fontId="38" fillId="0" borderId="98" xfId="51" applyNumberFormat="1" applyFont="1" applyFill="1" applyBorder="1" applyAlignment="1" applyProtection="1">
      <alignment horizontal="right" vertical="center" shrinkToFit="1"/>
      <protection/>
    </xf>
    <xf numFmtId="176" fontId="38" fillId="0" borderId="100" xfId="72" applyNumberFormat="1" applyFont="1" applyFill="1" applyBorder="1" applyAlignment="1" applyProtection="1">
      <alignment vertical="center"/>
      <protection/>
    </xf>
    <xf numFmtId="183" fontId="38" fillId="0" borderId="150" xfId="72" applyNumberFormat="1" applyFont="1" applyFill="1" applyBorder="1" applyAlignment="1" applyProtection="1">
      <alignment horizontal="right" vertical="center" shrinkToFit="1"/>
      <protection/>
    </xf>
    <xf numFmtId="176" fontId="38" fillId="0" borderId="2" xfId="63" applyNumberFormat="1" applyFont="1" applyFill="1" applyBorder="1" applyAlignment="1" applyProtection="1">
      <alignment vertical="center"/>
      <protection locked="0"/>
    </xf>
    <xf numFmtId="183" fontId="38" fillId="0" borderId="151" xfId="72" applyNumberFormat="1" applyFont="1" applyFill="1" applyBorder="1" applyAlignment="1" applyProtection="1">
      <alignment horizontal="right" vertical="center" shrinkToFit="1"/>
      <protection/>
    </xf>
    <xf numFmtId="176" fontId="38" fillId="0" borderId="100" xfId="63" applyNumberFormat="1" applyFont="1" applyFill="1" applyBorder="1" applyAlignment="1" applyProtection="1">
      <alignment vertical="center"/>
      <protection locked="0"/>
    </xf>
    <xf numFmtId="183" fontId="38" fillId="0" borderId="60" xfId="72" applyNumberFormat="1" applyFont="1" applyFill="1" applyBorder="1" applyAlignment="1" applyProtection="1">
      <alignment horizontal="right" vertical="center" shrinkToFit="1"/>
      <protection/>
    </xf>
    <xf numFmtId="176" fontId="38" fillId="0" borderId="2" xfId="72" applyNumberFormat="1" applyFont="1" applyFill="1" applyBorder="1" applyAlignment="1" applyProtection="1">
      <alignment vertical="center"/>
      <protection locked="0"/>
    </xf>
    <xf numFmtId="176" fontId="38" fillId="0" borderId="100" xfId="72" applyNumberFormat="1" applyFont="1" applyFill="1" applyBorder="1" applyAlignment="1" applyProtection="1">
      <alignment vertical="center"/>
      <protection locked="0"/>
    </xf>
    <xf numFmtId="176" fontId="38" fillId="0" borderId="2" xfId="63" applyNumberFormat="1" applyFont="1" applyFill="1" applyBorder="1" applyAlignment="1" applyProtection="1">
      <alignment vertical="center"/>
      <protection/>
    </xf>
    <xf numFmtId="176" fontId="38" fillId="0" borderId="100" xfId="63" applyNumberFormat="1" applyFont="1" applyFill="1" applyBorder="1" applyAlignment="1" applyProtection="1">
      <alignment vertical="center"/>
      <protection/>
    </xf>
    <xf numFmtId="176" fontId="38" fillId="0" borderId="50" xfId="63" applyNumberFormat="1" applyFont="1" applyFill="1" applyBorder="1" applyAlignment="1" applyProtection="1">
      <alignment vertical="center"/>
      <protection locked="0"/>
    </xf>
    <xf numFmtId="176" fontId="38" fillId="0" borderId="114" xfId="63" applyNumberFormat="1" applyFont="1" applyFill="1" applyBorder="1" applyAlignment="1" applyProtection="1">
      <alignment vertical="center"/>
      <protection locked="0"/>
    </xf>
    <xf numFmtId="176" fontId="38" fillId="0" borderId="50" xfId="72" applyNumberFormat="1" applyFont="1" applyFill="1" applyBorder="1" applyAlignment="1" applyProtection="1">
      <alignment vertical="center"/>
      <protection locked="0"/>
    </xf>
    <xf numFmtId="176" fontId="38" fillId="0" borderId="114" xfId="72" applyNumberFormat="1" applyFont="1" applyFill="1" applyBorder="1" applyAlignment="1" applyProtection="1">
      <alignment vertical="center"/>
      <protection locked="0"/>
    </xf>
    <xf numFmtId="176" fontId="38" fillId="0" borderId="49" xfId="72" applyNumberFormat="1" applyFont="1" applyFill="1" applyBorder="1" applyAlignment="1" applyProtection="1">
      <alignment vertical="center"/>
      <protection/>
    </xf>
    <xf numFmtId="176" fontId="38" fillId="0" borderId="47" xfId="72" applyNumberFormat="1" applyFont="1" applyFill="1" applyBorder="1" applyAlignment="1" applyProtection="1">
      <alignment vertical="center"/>
      <protection/>
    </xf>
    <xf numFmtId="183" fontId="38" fillId="0" borderId="155" xfId="51" applyNumberFormat="1" applyFont="1" applyFill="1" applyBorder="1" applyAlignment="1" applyProtection="1">
      <alignment horizontal="right" vertical="center" shrinkToFit="1"/>
      <protection/>
    </xf>
    <xf numFmtId="176" fontId="38" fillId="0" borderId="156" xfId="72" applyNumberFormat="1" applyFont="1" applyFill="1" applyBorder="1" applyAlignment="1" applyProtection="1">
      <alignment vertical="center"/>
      <protection/>
    </xf>
    <xf numFmtId="183" fontId="38" fillId="0" borderId="157" xfId="72" applyNumberFormat="1" applyFont="1" applyFill="1" applyBorder="1" applyAlignment="1" applyProtection="1">
      <alignment horizontal="right" vertical="center" shrinkToFit="1"/>
      <protection/>
    </xf>
    <xf numFmtId="183" fontId="38" fillId="0" borderId="155" xfId="72" applyNumberFormat="1" applyFont="1" applyFill="1" applyBorder="1" applyAlignment="1" applyProtection="1">
      <alignment horizontal="right" vertical="center" shrinkToFit="1"/>
      <protection/>
    </xf>
    <xf numFmtId="183" fontId="38" fillId="0" borderId="87" xfId="72" applyNumberFormat="1" applyFont="1" applyFill="1" applyBorder="1" applyAlignment="1" applyProtection="1">
      <alignment horizontal="right" vertical="center" shrinkToFit="1"/>
      <protection/>
    </xf>
    <xf numFmtId="176" fontId="37" fillId="0" borderId="84" xfId="72" applyNumberFormat="1" applyFont="1" applyFill="1" applyBorder="1" applyAlignment="1" applyProtection="1">
      <alignment vertical="center"/>
      <protection/>
    </xf>
    <xf numFmtId="176" fontId="37" fillId="0" borderId="82" xfId="72" applyNumberFormat="1" applyFont="1" applyFill="1" applyBorder="1" applyAlignment="1" applyProtection="1">
      <alignment vertical="center"/>
      <protection/>
    </xf>
    <xf numFmtId="183" fontId="37" fillId="0" borderId="158" xfId="51" applyNumberFormat="1" applyFont="1" applyFill="1" applyBorder="1" applyAlignment="1" applyProtection="1">
      <alignment horizontal="right" vertical="center" shrinkToFit="1"/>
      <protection/>
    </xf>
    <xf numFmtId="176" fontId="37" fillId="0" borderId="159" xfId="72" applyNumberFormat="1" applyFont="1" applyFill="1" applyBorder="1" applyAlignment="1" applyProtection="1">
      <alignment vertical="center"/>
      <protection/>
    </xf>
    <xf numFmtId="183" fontId="37" fillId="0" borderId="160" xfId="72" applyNumberFormat="1" applyFont="1" applyFill="1" applyBorder="1" applyAlignment="1" applyProtection="1">
      <alignment horizontal="right" vertical="center" shrinkToFit="1"/>
      <protection/>
    </xf>
    <xf numFmtId="176" fontId="37" fillId="0" borderId="35" xfId="63" applyNumberFormat="1" applyFont="1" applyFill="1" applyBorder="1" applyAlignment="1" applyProtection="1">
      <alignment vertical="center"/>
      <protection locked="0"/>
    </xf>
    <xf numFmtId="183" fontId="37" fillId="0" borderId="161" xfId="72" applyNumberFormat="1" applyFont="1" applyFill="1" applyBorder="1" applyAlignment="1" applyProtection="1">
      <alignment horizontal="right" vertical="center"/>
      <protection/>
    </xf>
    <xf numFmtId="176" fontId="37" fillId="0" borderId="159" xfId="63" applyNumberFormat="1" applyFont="1" applyFill="1" applyBorder="1" applyAlignment="1" applyProtection="1">
      <alignment vertical="center"/>
      <protection locked="0"/>
    </xf>
    <xf numFmtId="183" fontId="37" fillId="0" borderId="142" xfId="72" applyNumberFormat="1" applyFont="1" applyFill="1" applyBorder="1" applyAlignment="1" applyProtection="1">
      <alignment horizontal="right" vertical="center"/>
      <protection/>
    </xf>
    <xf numFmtId="176" fontId="37" fillId="0" borderId="159" xfId="72" applyNumberFormat="1" applyFont="1" applyFill="1" applyBorder="1" applyAlignment="1" applyProtection="1">
      <alignment vertical="center"/>
      <protection locked="0"/>
    </xf>
    <xf numFmtId="183" fontId="37" fillId="0" borderId="158" xfId="72" applyNumberFormat="1" applyFont="1" applyFill="1" applyBorder="1" applyAlignment="1" applyProtection="1">
      <alignment horizontal="right" vertical="center"/>
      <protection/>
    </xf>
    <xf numFmtId="176" fontId="37" fillId="0" borderId="162" xfId="72" applyNumberFormat="1" applyFont="1" applyFill="1" applyBorder="1" applyAlignment="1" applyProtection="1">
      <alignment vertical="center"/>
      <protection/>
    </xf>
    <xf numFmtId="176" fontId="37" fillId="0" borderId="163" xfId="72" applyNumberFormat="1" applyFont="1" applyFill="1" applyBorder="1" applyAlignment="1" applyProtection="1">
      <alignment vertical="center"/>
      <protection/>
    </xf>
    <xf numFmtId="183" fontId="37" fillId="0" borderId="120" xfId="51" applyNumberFormat="1" applyFont="1" applyFill="1" applyBorder="1" applyAlignment="1" applyProtection="1">
      <alignment horizontal="right" vertical="center" shrinkToFit="1"/>
      <protection/>
    </xf>
    <xf numFmtId="176" fontId="37" fillId="0" borderId="119" xfId="72" applyNumberFormat="1" applyFont="1" applyFill="1" applyBorder="1" applyAlignment="1" applyProtection="1">
      <alignment vertical="center"/>
      <protection/>
    </xf>
    <xf numFmtId="183" fontId="37" fillId="0" borderId="140" xfId="72" applyNumberFormat="1" applyFont="1" applyFill="1" applyBorder="1" applyAlignment="1" applyProtection="1">
      <alignment horizontal="right" vertical="center" shrinkToFit="1"/>
      <protection/>
    </xf>
    <xf numFmtId="183" fontId="37" fillId="0" borderId="145" xfId="63" applyNumberFormat="1" applyFont="1" applyFill="1" applyBorder="1" applyAlignment="1" applyProtection="1">
      <alignment vertical="center"/>
      <protection locked="0"/>
    </xf>
    <xf numFmtId="183" fontId="37" fillId="0" borderId="164" xfId="72" applyNumberFormat="1" applyFont="1" applyFill="1" applyBorder="1" applyAlignment="1" applyProtection="1">
      <alignment horizontal="right" vertical="center"/>
      <protection/>
    </xf>
    <xf numFmtId="183" fontId="37" fillId="0" borderId="119" xfId="63" applyNumberFormat="1" applyFont="1" applyFill="1" applyBorder="1" applyAlignment="1" applyProtection="1">
      <alignment vertical="center"/>
      <protection locked="0"/>
    </xf>
    <xf numFmtId="183" fontId="37" fillId="0" borderId="146" xfId="72" applyNumberFormat="1" applyFont="1" applyFill="1" applyBorder="1" applyAlignment="1" applyProtection="1">
      <alignment horizontal="right" vertical="center"/>
      <protection/>
    </xf>
    <xf numFmtId="183" fontId="37" fillId="0" borderId="119" xfId="72" applyNumberFormat="1" applyFont="1" applyFill="1" applyBorder="1" applyAlignment="1" applyProtection="1">
      <alignment vertical="center"/>
      <protection locked="0"/>
    </xf>
    <xf numFmtId="183" fontId="37" fillId="0" borderId="120" xfId="72" applyNumberFormat="1" applyFont="1" applyFill="1" applyBorder="1" applyAlignment="1" applyProtection="1">
      <alignment horizontal="right" vertical="center"/>
      <protection/>
    </xf>
    <xf numFmtId="176" fontId="37" fillId="0" borderId="1" xfId="72" applyNumberFormat="1" applyFont="1" applyFill="1" applyBorder="1" applyAlignment="1" applyProtection="1">
      <alignment vertical="center"/>
      <protection/>
    </xf>
    <xf numFmtId="176" fontId="37" fillId="0" borderId="1" xfId="72" applyNumberFormat="1" applyFont="1" applyFill="1" applyBorder="1" applyAlignment="1" applyProtection="1">
      <alignment vertical="center" shrinkToFit="1"/>
      <protection/>
    </xf>
    <xf numFmtId="176" fontId="37" fillId="0" borderId="1" xfId="72" applyNumberFormat="1" applyFont="1" applyFill="1" applyBorder="1" applyAlignment="1" applyProtection="1">
      <alignment vertical="center"/>
      <protection locked="0"/>
    </xf>
    <xf numFmtId="38" fontId="37" fillId="0" borderId="1" xfId="72" applyFont="1" applyFill="1" applyBorder="1" applyAlignment="1" applyProtection="1">
      <alignment vertical="center"/>
      <protection/>
    </xf>
    <xf numFmtId="176" fontId="9" fillId="0" borderId="31" xfId="72" applyNumberFormat="1" applyFont="1" applyFill="1" applyBorder="1" applyAlignment="1">
      <alignment horizontal="centerContinuous" vertical="center"/>
    </xf>
    <xf numFmtId="176" fontId="38" fillId="0" borderId="1" xfId="72" applyNumberFormat="1" applyFont="1" applyFill="1" applyBorder="1" applyAlignment="1">
      <alignment horizontal="center" vertical="center"/>
    </xf>
    <xf numFmtId="38" fontId="38" fillId="0" borderId="32" xfId="72" applyFont="1" applyFill="1" applyBorder="1" applyAlignment="1">
      <alignment horizontal="centerContinuous" vertical="center"/>
    </xf>
    <xf numFmtId="176" fontId="37" fillId="0" borderId="2" xfId="72" applyNumberFormat="1" applyFont="1" applyFill="1" applyBorder="1" applyAlignment="1" applyProtection="1">
      <alignment vertical="center"/>
      <protection/>
    </xf>
    <xf numFmtId="183" fontId="37" fillId="0" borderId="99" xfId="72" applyNumberFormat="1" applyFont="1" applyFill="1" applyBorder="1" applyAlignment="1" applyProtection="1">
      <alignment horizontal="right" vertical="center" shrinkToFit="1"/>
      <protection/>
    </xf>
    <xf numFmtId="183" fontId="37" fillId="0" borderId="160" xfId="72" applyNumberFormat="1" applyFont="1" applyFill="1" applyBorder="1" applyAlignment="1" applyProtection="1">
      <alignment horizontal="right" vertical="center"/>
      <protection/>
    </xf>
    <xf numFmtId="183" fontId="37" fillId="0" borderId="140" xfId="72" applyNumberFormat="1" applyFont="1" applyFill="1" applyBorder="1" applyAlignment="1" applyProtection="1">
      <alignment horizontal="right" vertical="center"/>
      <protection/>
    </xf>
    <xf numFmtId="176" fontId="1" fillId="8" borderId="165" xfId="72" applyNumberFormat="1" applyFont="1" applyFill="1" applyBorder="1" applyAlignment="1" applyProtection="1">
      <alignment horizontal="centerContinuous" vertical="center"/>
      <protection/>
    </xf>
    <xf numFmtId="176" fontId="25" fillId="8" borderId="95" xfId="72" applyNumberFormat="1" applyFont="1" applyFill="1" applyBorder="1" applyAlignment="1" applyProtection="1">
      <alignment horizontal="centerContinuous" vertical="center"/>
      <protection/>
    </xf>
    <xf numFmtId="38" fontId="25" fillId="8" borderId="95" xfId="72" applyFont="1" applyFill="1" applyBorder="1" applyAlignment="1" applyProtection="1">
      <alignment horizontal="centerContinuous" vertical="center"/>
      <protection/>
    </xf>
    <xf numFmtId="38" fontId="25" fillId="8" borderId="96" xfId="72" applyFont="1" applyFill="1" applyBorder="1" applyAlignment="1" applyProtection="1">
      <alignment horizontal="centerContinuous" vertical="center"/>
      <protection/>
    </xf>
    <xf numFmtId="0" fontId="25" fillId="8" borderId="95" xfId="85" applyFont="1" applyFill="1" applyBorder="1" applyAlignment="1" applyProtection="1">
      <alignment horizontal="centerContinuous" vertical="center"/>
      <protection/>
    </xf>
    <xf numFmtId="38" fontId="1" fillId="0" borderId="0" xfId="72" applyFont="1" applyFill="1" applyBorder="1" applyAlignment="1" applyProtection="1">
      <alignment vertical="center"/>
      <protection/>
    </xf>
    <xf numFmtId="38" fontId="44" fillId="8" borderId="143" xfId="72" applyFont="1" applyFill="1" applyBorder="1" applyAlignment="1" applyProtection="1">
      <alignment vertical="center"/>
      <protection/>
    </xf>
    <xf numFmtId="38" fontId="25" fillId="8" borderId="166" xfId="72" applyFont="1" applyFill="1" applyBorder="1" applyAlignment="1" applyProtection="1">
      <alignment vertical="center"/>
      <protection/>
    </xf>
    <xf numFmtId="0" fontId="76" fillId="8" borderId="42" xfId="85" applyFont="1" applyFill="1" applyBorder="1" applyAlignment="1" applyProtection="1">
      <alignment vertical="center" shrinkToFit="1"/>
      <protection/>
    </xf>
    <xf numFmtId="38" fontId="10" fillId="8" borderId="167" xfId="72" applyFont="1" applyFill="1" applyBorder="1" applyAlignment="1" applyProtection="1">
      <alignment vertical="center"/>
      <protection/>
    </xf>
    <xf numFmtId="38" fontId="10" fillId="8" borderId="168" xfId="72" applyFont="1" applyFill="1" applyBorder="1" applyAlignment="1" applyProtection="1">
      <alignment vertical="center"/>
      <protection/>
    </xf>
    <xf numFmtId="38" fontId="36" fillId="8" borderId="169" xfId="72" applyFont="1" applyFill="1" applyBorder="1" applyAlignment="1" applyProtection="1">
      <alignment vertical="center"/>
      <protection/>
    </xf>
    <xf numFmtId="38" fontId="37" fillId="8" borderId="170" xfId="72" applyFont="1" applyFill="1" applyBorder="1" applyAlignment="1" applyProtection="1">
      <alignment vertical="center" shrinkToFit="1"/>
      <protection/>
    </xf>
    <xf numFmtId="38" fontId="37" fillId="8" borderId="171" xfId="72" applyFont="1" applyFill="1" applyBorder="1" applyAlignment="1" applyProtection="1">
      <alignment vertical="center" shrinkToFit="1"/>
      <protection/>
    </xf>
    <xf numFmtId="38" fontId="37" fillId="8" borderId="146" xfId="72" applyFont="1" applyFill="1" applyBorder="1" applyAlignment="1" applyProtection="1">
      <alignment vertical="center" shrinkToFit="1"/>
      <protection/>
    </xf>
    <xf numFmtId="38" fontId="9" fillId="30" borderId="148" xfId="72" applyFont="1" applyFill="1" applyBorder="1" applyAlignment="1" applyProtection="1">
      <alignment vertical="center" shrinkToFit="1"/>
      <protection/>
    </xf>
    <xf numFmtId="38" fontId="9" fillId="30" borderId="54" xfId="72" applyFont="1" applyFill="1" applyBorder="1" applyAlignment="1" applyProtection="1">
      <alignment vertical="center" shrinkToFit="1"/>
      <protection/>
    </xf>
    <xf numFmtId="38" fontId="9" fillId="30" borderId="154" xfId="72" applyFont="1" applyFill="1" applyBorder="1" applyAlignment="1" applyProtection="1">
      <alignment vertical="center" shrinkToFit="1"/>
      <protection/>
    </xf>
    <xf numFmtId="38" fontId="77" fillId="30" borderId="154" xfId="72" applyFont="1" applyFill="1" applyBorder="1" applyAlignment="1" applyProtection="1">
      <alignment vertical="center" shrinkToFit="1"/>
      <protection/>
    </xf>
    <xf numFmtId="38" fontId="9" fillId="30" borderId="146" xfId="72" applyFont="1" applyFill="1" applyBorder="1" applyAlignment="1" applyProtection="1">
      <alignment vertical="center" shrinkToFit="1"/>
      <protection/>
    </xf>
    <xf numFmtId="38" fontId="9" fillId="30" borderId="51" xfId="72" applyFont="1" applyFill="1" applyBorder="1" applyAlignment="1" applyProtection="1">
      <alignment vertical="center" shrinkToFit="1"/>
      <protection/>
    </xf>
    <xf numFmtId="176" fontId="76" fillId="0" borderId="42" xfId="72" applyNumberFormat="1" applyFont="1" applyFill="1" applyBorder="1" applyAlignment="1" applyProtection="1">
      <alignment vertical="center"/>
      <protection/>
    </xf>
    <xf numFmtId="176" fontId="76" fillId="0" borderId="59" xfId="72" applyNumberFormat="1" applyFont="1" applyFill="1" applyBorder="1" applyAlignment="1" applyProtection="1">
      <alignment vertical="center"/>
      <protection/>
    </xf>
    <xf numFmtId="183" fontId="76" fillId="0" borderId="98" xfId="72" applyNumberFormat="1" applyFont="1" applyFill="1" applyBorder="1" applyAlignment="1" applyProtection="1">
      <alignment horizontal="right" vertical="center" shrinkToFit="1"/>
      <protection/>
    </xf>
    <xf numFmtId="176" fontId="76" fillId="0" borderId="100" xfId="72" applyNumberFormat="1" applyFont="1" applyFill="1" applyBorder="1" applyAlignment="1" applyProtection="1">
      <alignment vertical="center"/>
      <protection/>
    </xf>
    <xf numFmtId="183" fontId="76" fillId="0" borderId="99" xfId="72" applyNumberFormat="1" applyFont="1" applyFill="1" applyBorder="1" applyAlignment="1" applyProtection="1">
      <alignment horizontal="right" vertical="center" shrinkToFit="1"/>
      <protection/>
    </xf>
    <xf numFmtId="176" fontId="76" fillId="0" borderId="172" xfId="72" applyNumberFormat="1" applyFont="1" applyFill="1" applyBorder="1" applyAlignment="1" applyProtection="1">
      <alignment vertical="center"/>
      <protection/>
    </xf>
    <xf numFmtId="183" fontId="76" fillId="0" borderId="151" xfId="72" applyNumberFormat="1" applyFont="1" applyFill="1" applyBorder="1" applyAlignment="1" applyProtection="1">
      <alignment horizontal="right" vertical="center" shrinkToFit="1"/>
      <protection/>
    </xf>
    <xf numFmtId="176" fontId="76" fillId="0" borderId="173" xfId="72" applyNumberFormat="1" applyFont="1" applyFill="1" applyBorder="1" applyAlignment="1" applyProtection="1">
      <alignment vertical="center"/>
      <protection/>
    </xf>
    <xf numFmtId="183" fontId="38" fillId="0" borderId="103" xfId="72" applyNumberFormat="1" applyFont="1" applyFill="1" applyBorder="1" applyAlignment="1" applyProtection="1">
      <alignment horizontal="right" vertical="center" shrinkToFit="1"/>
      <protection/>
    </xf>
    <xf numFmtId="176" fontId="38" fillId="0" borderId="102" xfId="72" applyNumberFormat="1" applyFont="1" applyFill="1" applyBorder="1" applyAlignment="1" applyProtection="1">
      <alignment vertical="center"/>
      <protection/>
    </xf>
    <xf numFmtId="176" fontId="38" fillId="0" borderId="174" xfId="72" applyNumberFormat="1" applyFont="1" applyFill="1" applyBorder="1" applyAlignment="1" applyProtection="1">
      <alignment vertical="center"/>
      <protection locked="0"/>
    </xf>
    <xf numFmtId="176" fontId="38" fillId="0" borderId="175" xfId="72" applyNumberFormat="1" applyFont="1" applyFill="1" applyBorder="1" applyAlignment="1" applyProtection="1">
      <alignment vertical="center"/>
      <protection locked="0"/>
    </xf>
    <xf numFmtId="183" fontId="38" fillId="0" borderId="106" xfId="72" applyNumberFormat="1" applyFont="1" applyFill="1" applyBorder="1" applyAlignment="1" applyProtection="1">
      <alignment horizontal="right" vertical="center" shrinkToFit="1"/>
      <protection/>
    </xf>
    <xf numFmtId="176" fontId="38" fillId="0" borderId="101" xfId="72" applyNumberFormat="1" applyFont="1" applyFill="1" applyBorder="1" applyAlignment="1" applyProtection="1">
      <alignment vertical="center"/>
      <protection locked="0"/>
    </xf>
    <xf numFmtId="176" fontId="38" fillId="0" borderId="104" xfId="72" applyNumberFormat="1" applyFont="1" applyFill="1" applyBorder="1" applyAlignment="1" applyProtection="1">
      <alignment vertical="center"/>
      <protection locked="0"/>
    </xf>
    <xf numFmtId="183" fontId="38" fillId="0" borderId="110" xfId="72" applyNumberFormat="1" applyFont="1" applyFill="1" applyBorder="1" applyAlignment="1" applyProtection="1">
      <alignment horizontal="right" vertical="center" shrinkToFit="1"/>
      <protection/>
    </xf>
    <xf numFmtId="183" fontId="38" fillId="0" borderId="112" xfId="72" applyNumberFormat="1" applyFont="1" applyFill="1" applyBorder="1" applyAlignment="1" applyProtection="1">
      <alignment horizontal="right" vertical="center" shrinkToFit="1"/>
      <protection/>
    </xf>
    <xf numFmtId="176" fontId="38" fillId="0" borderId="108" xfId="72" applyNumberFormat="1" applyFont="1" applyFill="1" applyBorder="1" applyAlignment="1" applyProtection="1">
      <alignment vertical="center"/>
      <protection locked="0"/>
    </xf>
    <xf numFmtId="176" fontId="38" fillId="0" borderId="111" xfId="72" applyNumberFormat="1" applyFont="1" applyFill="1" applyBorder="1" applyAlignment="1" applyProtection="1">
      <alignment vertical="center"/>
      <protection locked="0"/>
    </xf>
    <xf numFmtId="176" fontId="38" fillId="0" borderId="162" xfId="72" applyNumberFormat="1" applyFont="1" applyFill="1" applyBorder="1" applyAlignment="1" applyProtection="1">
      <alignment vertical="center"/>
      <protection/>
    </xf>
    <xf numFmtId="176" fontId="38" fillId="0" borderId="163" xfId="72" applyNumberFormat="1" applyFont="1" applyFill="1" applyBorder="1" applyAlignment="1" applyProtection="1">
      <alignment vertical="center"/>
      <protection/>
    </xf>
    <xf numFmtId="183" fontId="38" fillId="0" borderId="120" xfId="72" applyNumberFormat="1" applyFont="1" applyFill="1" applyBorder="1" applyAlignment="1" applyProtection="1">
      <alignment horizontal="right" vertical="center" shrinkToFit="1"/>
      <protection/>
    </xf>
    <xf numFmtId="176" fontId="38" fillId="0" borderId="119" xfId="72" applyNumberFormat="1" applyFont="1" applyFill="1" applyBorder="1" applyAlignment="1" applyProtection="1">
      <alignment vertical="center"/>
      <protection/>
    </xf>
    <xf numFmtId="183" fontId="38" fillId="0" borderId="121" xfId="72" applyNumberFormat="1" applyFont="1" applyFill="1" applyBorder="1" applyAlignment="1" applyProtection="1">
      <alignment horizontal="right" vertical="center" shrinkToFit="1"/>
      <protection/>
    </xf>
    <xf numFmtId="183" fontId="38" fillId="0" borderId="164" xfId="72" applyNumberFormat="1" applyFont="1" applyFill="1" applyBorder="1" applyAlignment="1" applyProtection="1">
      <alignment horizontal="right" vertical="center" shrinkToFit="1"/>
      <protection/>
    </xf>
    <xf numFmtId="176" fontId="38" fillId="0" borderId="119" xfId="72" applyNumberFormat="1" applyFont="1" applyFill="1" applyBorder="1" applyAlignment="1" applyProtection="1">
      <alignment vertical="center"/>
      <protection locked="0"/>
    </xf>
    <xf numFmtId="176" fontId="25" fillId="0" borderId="176" xfId="72" applyNumberFormat="1" applyFont="1" applyFill="1" applyBorder="1" applyAlignment="1" applyProtection="1">
      <alignment vertical="center"/>
      <protection/>
    </xf>
    <xf numFmtId="176" fontId="25" fillId="0" borderId="165" xfId="72" applyNumberFormat="1" applyFont="1" applyFill="1" applyBorder="1" applyAlignment="1" applyProtection="1">
      <alignment vertical="center"/>
      <protection/>
    </xf>
    <xf numFmtId="183" fontId="25" fillId="0" borderId="177" xfId="72" applyNumberFormat="1" applyFont="1" applyFill="1" applyBorder="1" applyAlignment="1" applyProtection="1">
      <alignment horizontal="right" vertical="center" shrinkToFit="1"/>
      <protection/>
    </xf>
    <xf numFmtId="176" fontId="25" fillId="0" borderId="178" xfId="72" applyNumberFormat="1" applyFont="1" applyFill="1" applyBorder="1" applyAlignment="1" applyProtection="1">
      <alignment vertical="center"/>
      <protection/>
    </xf>
    <xf numFmtId="183" fontId="25" fillId="0" borderId="179" xfId="72" applyNumberFormat="1" applyFont="1" applyFill="1" applyBorder="1" applyAlignment="1" applyProtection="1">
      <alignment horizontal="right" vertical="center" shrinkToFit="1"/>
      <protection/>
    </xf>
    <xf numFmtId="176" fontId="25" fillId="0" borderId="180" xfId="72" applyNumberFormat="1" applyFont="1" applyFill="1" applyBorder="1" applyAlignment="1" applyProtection="1">
      <alignment vertical="center"/>
      <protection/>
    </xf>
    <xf numFmtId="183" fontId="25" fillId="0" borderId="181" xfId="72" applyNumberFormat="1" applyFont="1" applyFill="1" applyBorder="1" applyAlignment="1" applyProtection="1">
      <alignment horizontal="right" vertical="center" shrinkToFit="1"/>
      <protection/>
    </xf>
    <xf numFmtId="176" fontId="25" fillId="0" borderId="182" xfId="72" applyNumberFormat="1" applyFont="1" applyFill="1" applyBorder="1" applyAlignment="1" applyProtection="1">
      <alignment vertical="center"/>
      <protection/>
    </xf>
    <xf numFmtId="183" fontId="38" fillId="0" borderId="115" xfId="72" applyNumberFormat="1" applyFont="1" applyFill="1" applyBorder="1" applyAlignment="1" applyProtection="1">
      <alignment horizontal="right" vertical="center" shrinkToFit="1"/>
      <protection/>
    </xf>
    <xf numFmtId="183" fontId="38" fillId="0" borderId="117" xfId="72" applyNumberFormat="1" applyFont="1" applyFill="1" applyBorder="1" applyAlignment="1" applyProtection="1">
      <alignment horizontal="right" vertical="center" shrinkToFit="1"/>
      <protection/>
    </xf>
    <xf numFmtId="176" fontId="38" fillId="0" borderId="113" xfId="72" applyNumberFormat="1" applyFont="1" applyFill="1" applyBorder="1" applyAlignment="1" applyProtection="1">
      <alignment vertical="center"/>
      <protection locked="0"/>
    </xf>
    <xf numFmtId="176" fontId="38" fillId="0" borderId="116" xfId="72" applyNumberFormat="1" applyFont="1" applyFill="1" applyBorder="1" applyAlignment="1" applyProtection="1">
      <alignment vertical="center"/>
      <protection locked="0"/>
    </xf>
    <xf numFmtId="176" fontId="38" fillId="0" borderId="118" xfId="72" applyNumberFormat="1" applyFont="1" applyFill="1" applyBorder="1" applyAlignment="1" applyProtection="1">
      <alignment vertical="center"/>
      <protection locked="0"/>
    </xf>
    <xf numFmtId="183" fontId="38" fillId="0" borderId="164" xfId="72" applyNumberFormat="1" applyFont="1" applyFill="1" applyBorder="1" applyAlignment="1" applyProtection="1">
      <alignment horizontal="right" vertical="center"/>
      <protection/>
    </xf>
    <xf numFmtId="183" fontId="38" fillId="0" borderId="120" xfId="72" applyNumberFormat="1" applyFont="1" applyFill="1" applyBorder="1" applyAlignment="1" applyProtection="1">
      <alignment horizontal="right" vertical="center"/>
      <protection/>
    </xf>
    <xf numFmtId="176" fontId="38" fillId="0" borderId="183" xfId="72" applyNumberFormat="1" applyFont="1" applyFill="1" applyBorder="1" applyAlignment="1" applyProtection="1">
      <alignment vertical="center"/>
      <protection locked="0"/>
    </xf>
    <xf numFmtId="183" fontId="38" fillId="0" borderId="121" xfId="72" applyNumberFormat="1" applyFont="1" applyFill="1" applyBorder="1" applyAlignment="1" applyProtection="1">
      <alignment horizontal="right" vertical="center"/>
      <protection/>
    </xf>
    <xf numFmtId="176" fontId="25" fillId="0" borderId="184" xfId="72" applyNumberFormat="1" applyFont="1" applyFill="1" applyBorder="1" applyAlignment="1" applyProtection="1">
      <alignment vertical="center"/>
      <protection/>
    </xf>
    <xf numFmtId="176" fontId="25" fillId="0" borderId="185" xfId="72" applyNumberFormat="1" applyFont="1" applyFill="1" applyBorder="1" applyAlignment="1" applyProtection="1">
      <alignment vertical="center"/>
      <protection/>
    </xf>
    <xf numFmtId="183" fontId="25" fillId="0" borderId="186" xfId="72" applyNumberFormat="1" applyFont="1" applyFill="1" applyBorder="1" applyAlignment="1" applyProtection="1">
      <alignment horizontal="right" vertical="center" shrinkToFit="1"/>
      <protection/>
    </xf>
    <xf numFmtId="176" fontId="25" fillId="0" borderId="187" xfId="72" applyNumberFormat="1" applyFont="1" applyFill="1" applyBorder="1" applyAlignment="1" applyProtection="1">
      <alignment vertical="center"/>
      <protection/>
    </xf>
    <xf numFmtId="183" fontId="25" fillId="0" borderId="188" xfId="72" applyNumberFormat="1" applyFont="1" applyFill="1" applyBorder="1" applyAlignment="1" applyProtection="1">
      <alignment horizontal="right" vertical="center" shrinkToFit="1"/>
      <protection/>
    </xf>
    <xf numFmtId="176" fontId="25" fillId="0" borderId="189" xfId="72" applyNumberFormat="1" applyFont="1" applyFill="1" applyBorder="1" applyAlignment="1" applyProtection="1">
      <alignment vertical="center"/>
      <protection/>
    </xf>
    <xf numFmtId="183" fontId="25" fillId="0" borderId="190" xfId="72" applyNumberFormat="1" applyFont="1" applyFill="1" applyBorder="1" applyAlignment="1" applyProtection="1">
      <alignment horizontal="right" vertical="center" shrinkToFit="1"/>
      <protection/>
    </xf>
    <xf numFmtId="176" fontId="25" fillId="0" borderId="191" xfId="72" applyNumberFormat="1" applyFont="1" applyFill="1" applyBorder="1" applyAlignment="1" applyProtection="1">
      <alignment vertical="center"/>
      <protection/>
    </xf>
    <xf numFmtId="183" fontId="25" fillId="0" borderId="162" xfId="72" applyNumberFormat="1" applyFont="1" applyFill="1" applyBorder="1" applyAlignment="1" applyProtection="1">
      <alignment vertical="center"/>
      <protection/>
    </xf>
    <xf numFmtId="183" fontId="25" fillId="0" borderId="163" xfId="72" applyNumberFormat="1" applyFont="1" applyFill="1" applyBorder="1" applyAlignment="1" applyProtection="1">
      <alignment vertical="center"/>
      <protection/>
    </xf>
    <xf numFmtId="183" fontId="25" fillId="0" borderId="120" xfId="72" applyNumberFormat="1" applyFont="1" applyFill="1" applyBorder="1" applyAlignment="1" applyProtection="1">
      <alignment horizontal="right" vertical="center" shrinkToFit="1"/>
      <protection/>
    </xf>
    <xf numFmtId="183" fontId="25" fillId="0" borderId="119" xfId="72" applyNumberFormat="1" applyFont="1" applyFill="1" applyBorder="1" applyAlignment="1" applyProtection="1">
      <alignment vertical="center"/>
      <protection/>
    </xf>
    <xf numFmtId="183" fontId="25" fillId="0" borderId="121" xfId="72" applyNumberFormat="1" applyFont="1" applyFill="1" applyBorder="1" applyAlignment="1" applyProtection="1">
      <alignment horizontal="right" vertical="center" shrinkToFit="1"/>
      <protection/>
    </xf>
    <xf numFmtId="183" fontId="25" fillId="0" borderId="118" xfId="72" applyNumberFormat="1" applyFont="1" applyFill="1" applyBorder="1" applyAlignment="1" applyProtection="1">
      <alignment vertical="center"/>
      <protection/>
    </xf>
    <xf numFmtId="183" fontId="25" fillId="0" borderId="164" xfId="72" applyNumberFormat="1" applyFont="1" applyFill="1" applyBorder="1" applyAlignment="1" applyProtection="1">
      <alignment horizontal="right" vertical="center" shrinkToFit="1"/>
      <protection/>
    </xf>
    <xf numFmtId="183" fontId="25" fillId="0" borderId="183" xfId="72" applyNumberFormat="1" applyFont="1" applyFill="1" applyBorder="1" applyAlignment="1" applyProtection="1">
      <alignment vertical="center"/>
      <protection/>
    </xf>
    <xf numFmtId="38" fontId="8" fillId="8" borderId="165" xfId="72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/>
      <protection locked="0"/>
    </xf>
    <xf numFmtId="176" fontId="13" fillId="0" borderId="97" xfId="0" applyNumberFormat="1" applyFont="1" applyFill="1" applyBorder="1" applyAlignment="1" applyProtection="1">
      <alignment shrinkToFit="1"/>
      <protection/>
    </xf>
    <xf numFmtId="176" fontId="13" fillId="0" borderId="42" xfId="0" applyNumberFormat="1" applyFont="1" applyFill="1" applyBorder="1" applyAlignment="1" applyProtection="1">
      <alignment shrinkToFit="1"/>
      <protection/>
    </xf>
    <xf numFmtId="176" fontId="13" fillId="0" borderId="192" xfId="0" applyNumberFormat="1" applyFont="1" applyFill="1" applyBorder="1" applyAlignment="1" applyProtection="1">
      <alignment shrinkToFit="1"/>
      <protection/>
    </xf>
    <xf numFmtId="176" fontId="13" fillId="0" borderId="193" xfId="0" applyNumberFormat="1" applyFont="1" applyFill="1" applyBorder="1" applyAlignment="1" applyProtection="1">
      <alignment shrinkToFit="1"/>
      <protection/>
    </xf>
    <xf numFmtId="0" fontId="1" fillId="8" borderId="16" xfId="0" applyFont="1" applyFill="1" applyBorder="1" applyAlignment="1" applyProtection="1">
      <alignment horizontal="centerContinuous"/>
      <protection locked="0"/>
    </xf>
    <xf numFmtId="0" fontId="1" fillId="8" borderId="30" xfId="0" applyFont="1" applyFill="1" applyBorder="1" applyAlignment="1" applyProtection="1">
      <alignment horizontal="centerContinuous"/>
      <protection locked="0"/>
    </xf>
    <xf numFmtId="0" fontId="1" fillId="8" borderId="22" xfId="0" applyFont="1" applyFill="1" applyBorder="1" applyAlignment="1" applyProtection="1">
      <alignment horizontal="centerContinuous"/>
      <protection locked="0"/>
    </xf>
    <xf numFmtId="0" fontId="1" fillId="30" borderId="97" xfId="0" applyFont="1" applyFill="1" applyBorder="1" applyAlignment="1" applyProtection="1">
      <alignment horizontal="center"/>
      <protection/>
    </xf>
    <xf numFmtId="0" fontId="1" fillId="30" borderId="42" xfId="0" applyFont="1" applyFill="1" applyBorder="1" applyAlignment="1" applyProtection="1">
      <alignment horizontal="center"/>
      <protection/>
    </xf>
    <xf numFmtId="0" fontId="1" fillId="30" borderId="194" xfId="0" applyFont="1" applyFill="1" applyBorder="1" applyAlignment="1" applyProtection="1">
      <alignment horizontal="center"/>
      <protection/>
    </xf>
    <xf numFmtId="0" fontId="1" fillId="8" borderId="195" xfId="0" applyFont="1" applyFill="1" applyBorder="1" applyAlignment="1">
      <alignment/>
    </xf>
    <xf numFmtId="0" fontId="1" fillId="8" borderId="196" xfId="0" applyFont="1" applyFill="1" applyBorder="1" applyAlignment="1">
      <alignment/>
    </xf>
    <xf numFmtId="0" fontId="1" fillId="30" borderId="195" xfId="0" applyFont="1" applyFill="1" applyBorder="1" applyAlignment="1">
      <alignment horizontal="right"/>
    </xf>
    <xf numFmtId="0" fontId="12" fillId="30" borderId="195" xfId="0" applyFont="1" applyFill="1" applyBorder="1" applyAlignment="1">
      <alignment horizontal="right"/>
    </xf>
    <xf numFmtId="0" fontId="1" fillId="30" borderId="26" xfId="0" applyFont="1" applyFill="1" applyBorder="1" applyAlignment="1">
      <alignment/>
    </xf>
    <xf numFmtId="0" fontId="1" fillId="30" borderId="197" xfId="0" applyFont="1" applyFill="1" applyBorder="1" applyAlignment="1">
      <alignment/>
    </xf>
    <xf numFmtId="0" fontId="1" fillId="30" borderId="27" xfId="0" applyFont="1" applyFill="1" applyBorder="1" applyAlignment="1">
      <alignment/>
    </xf>
    <xf numFmtId="176" fontId="13" fillId="30" borderId="42" xfId="0" applyNumberFormat="1" applyFont="1" applyFill="1" applyBorder="1" applyAlignment="1" applyProtection="1">
      <alignment shrinkToFit="1"/>
      <protection/>
    </xf>
    <xf numFmtId="183" fontId="13" fillId="30" borderId="194" xfId="0" applyNumberFormat="1" applyFont="1" applyFill="1" applyBorder="1" applyAlignment="1" applyProtection="1">
      <alignment shrinkToFit="1"/>
      <protection/>
    </xf>
    <xf numFmtId="176" fontId="13" fillId="30" borderId="193" xfId="0" applyNumberFormat="1" applyFont="1" applyFill="1" applyBorder="1" applyAlignment="1" applyProtection="1">
      <alignment shrinkToFit="1"/>
      <protection/>
    </xf>
    <xf numFmtId="183" fontId="13" fillId="30" borderId="198" xfId="0" applyNumberFormat="1" applyFont="1" applyFill="1" applyBorder="1" applyAlignment="1" applyProtection="1">
      <alignment shrinkToFit="1"/>
      <protection/>
    </xf>
    <xf numFmtId="0" fontId="1" fillId="0" borderId="0" xfId="97" applyFont="1" applyFill="1" applyAlignment="1" applyProtection="1">
      <alignment vertical="center"/>
      <protection locked="0"/>
    </xf>
    <xf numFmtId="0" fontId="86" fillId="0" borderId="0" xfId="0" applyFont="1" applyAlignment="1">
      <alignment horizontal="center"/>
    </xf>
    <xf numFmtId="0" fontId="87" fillId="0" borderId="0" xfId="0" applyFont="1" applyAlignment="1">
      <alignment/>
    </xf>
    <xf numFmtId="0" fontId="87" fillId="0" borderId="0" xfId="0" applyFont="1" applyAlignment="1">
      <alignment horizontal="left"/>
    </xf>
    <xf numFmtId="0" fontId="88" fillId="0" borderId="0" xfId="0" applyFont="1" applyAlignment="1">
      <alignment vertical="center"/>
    </xf>
    <xf numFmtId="0" fontId="86" fillId="0" borderId="0" xfId="0" applyFont="1" applyAlignment="1">
      <alignment/>
    </xf>
    <xf numFmtId="0" fontId="86" fillId="0" borderId="0" xfId="0" applyFont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vertical="center"/>
    </xf>
    <xf numFmtId="0" fontId="87" fillId="0" borderId="0" xfId="0" applyFont="1" applyFill="1" applyAlignment="1">
      <alignment/>
    </xf>
    <xf numFmtId="0" fontId="88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26" fillId="0" borderId="0" xfId="0" applyFont="1" applyAlignment="1">
      <alignment horizontal="right" vertical="center" shrinkToFit="1"/>
    </xf>
    <xf numFmtId="0" fontId="74" fillId="0" borderId="0" xfId="0" applyFont="1" applyFill="1" applyBorder="1" applyAlignment="1">
      <alignment horizontal="left" vertical="center"/>
    </xf>
    <xf numFmtId="0" fontId="74" fillId="0" borderId="12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/>
    </xf>
    <xf numFmtId="0" fontId="88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58" fontId="1" fillId="0" borderId="0" xfId="97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9" fillId="8" borderId="82" xfId="97" applyFont="1" applyFill="1" applyBorder="1" applyAlignment="1" applyProtection="1">
      <alignment horizontal="center" vertical="center"/>
      <protection/>
    </xf>
    <xf numFmtId="0" fontId="13" fillId="8" borderId="142" xfId="0" applyFont="1" applyFill="1" applyBorder="1" applyAlignment="1" applyProtection="1">
      <alignment horizontal="center" vertical="center"/>
      <protection/>
    </xf>
    <xf numFmtId="0" fontId="13" fillId="8" borderId="71" xfId="0" applyFont="1" applyFill="1" applyBorder="1" applyAlignment="1" applyProtection="1">
      <alignment horizontal="center" vertical="center"/>
      <protection/>
    </xf>
    <xf numFmtId="0" fontId="13" fillId="8" borderId="19" xfId="0" applyFont="1" applyFill="1" applyBorder="1" applyAlignment="1" applyProtection="1">
      <alignment horizontal="center" vertical="center"/>
      <protection/>
    </xf>
    <xf numFmtId="0" fontId="9" fillId="8" borderId="84" xfId="97" applyFont="1" applyFill="1" applyBorder="1" applyAlignment="1" applyProtection="1">
      <alignment horizontal="center" vertical="center"/>
      <protection/>
    </xf>
    <xf numFmtId="0" fontId="13" fillId="8" borderId="13" xfId="0" applyFont="1" applyFill="1" applyBorder="1" applyAlignment="1" applyProtection="1">
      <alignment horizontal="center" vertical="center"/>
      <protection/>
    </xf>
    <xf numFmtId="0" fontId="9" fillId="8" borderId="71" xfId="97" applyFont="1" applyFill="1" applyBorder="1" applyAlignment="1" applyProtection="1">
      <alignment horizontal="center" vertical="center"/>
      <protection/>
    </xf>
    <xf numFmtId="0" fontId="9" fillId="8" borderId="13" xfId="97" applyFont="1" applyFill="1" applyBorder="1" applyAlignment="1" applyProtection="1">
      <alignment horizontal="center" vertical="center"/>
      <protection/>
    </xf>
    <xf numFmtId="0" fontId="15" fillId="0" borderId="56" xfId="97" applyFont="1" applyBorder="1" applyAlignment="1" applyProtection="1">
      <alignment horizontal="center" vertical="center"/>
      <protection/>
    </xf>
    <xf numFmtId="0" fontId="1" fillId="0" borderId="0" xfId="97" applyFont="1" applyFill="1" applyAlignment="1" applyProtection="1">
      <alignment horizontal="left" vertical="center"/>
      <protection locked="0"/>
    </xf>
    <xf numFmtId="0" fontId="0" fillId="0" borderId="82" xfId="97" applyFont="1" applyFill="1" applyBorder="1" applyAlignment="1" applyProtection="1">
      <alignment horizontal="left" vertical="top"/>
      <protection locked="0"/>
    </xf>
    <xf numFmtId="0" fontId="0" fillId="4" borderId="35" xfId="97" applyFont="1" applyFill="1" applyBorder="1" applyAlignment="1" applyProtection="1">
      <alignment horizontal="left" vertical="top"/>
      <protection locked="0"/>
    </xf>
    <xf numFmtId="0" fontId="0" fillId="4" borderId="142" xfId="97" applyFont="1" applyFill="1" applyBorder="1" applyAlignment="1" applyProtection="1">
      <alignment horizontal="left" vertical="top"/>
      <protection locked="0"/>
    </xf>
    <xf numFmtId="0" fontId="0" fillId="4" borderId="61" xfId="97" applyFont="1" applyFill="1" applyBorder="1" applyAlignment="1" applyProtection="1">
      <alignment horizontal="left" vertical="top"/>
      <protection locked="0"/>
    </xf>
    <xf numFmtId="0" fontId="0" fillId="4" borderId="0" xfId="97" applyFont="1" applyFill="1" applyBorder="1" applyAlignment="1" applyProtection="1">
      <alignment horizontal="left" vertical="top"/>
      <protection locked="0"/>
    </xf>
    <xf numFmtId="0" fontId="0" fillId="4" borderId="63" xfId="97" applyFont="1" applyFill="1" applyBorder="1" applyAlignment="1" applyProtection="1">
      <alignment horizontal="left" vertical="top"/>
      <protection locked="0"/>
    </xf>
    <xf numFmtId="0" fontId="0" fillId="30" borderId="0" xfId="97" applyFont="1" applyFill="1" applyBorder="1" applyAlignment="1" applyProtection="1">
      <alignment horizontal="left" vertical="top"/>
      <protection locked="0"/>
    </xf>
    <xf numFmtId="0" fontId="0" fillId="4" borderId="71" xfId="97" applyFont="1" applyFill="1" applyBorder="1" applyAlignment="1" applyProtection="1">
      <alignment horizontal="left" vertical="top"/>
      <protection locked="0"/>
    </xf>
    <xf numFmtId="0" fontId="0" fillId="4" borderId="12" xfId="97" applyFont="1" applyFill="1" applyBorder="1" applyAlignment="1" applyProtection="1">
      <alignment horizontal="left" vertical="top"/>
      <protection locked="0"/>
    </xf>
    <xf numFmtId="0" fontId="0" fillId="4" borderId="19" xfId="97" applyFont="1" applyFill="1" applyBorder="1" applyAlignment="1" applyProtection="1">
      <alignment horizontal="left" vertical="top"/>
      <protection locked="0"/>
    </xf>
    <xf numFmtId="0" fontId="12" fillId="30" borderId="89" xfId="97" applyFont="1" applyFill="1" applyBorder="1" applyAlignment="1" applyProtection="1">
      <alignment horizontal="center" vertical="center"/>
      <protection locked="0"/>
    </xf>
    <xf numFmtId="0" fontId="12" fillId="30" borderId="91" xfId="97" applyFont="1" applyFill="1" applyBorder="1" applyAlignment="1" applyProtection="1">
      <alignment horizontal="center" vertical="center"/>
      <protection locked="0"/>
    </xf>
    <xf numFmtId="0" fontId="12" fillId="30" borderId="78" xfId="97" applyFont="1" applyFill="1" applyBorder="1" applyAlignment="1" applyProtection="1">
      <alignment horizontal="center" vertical="center"/>
      <protection locked="0"/>
    </xf>
    <xf numFmtId="0" fontId="12" fillId="30" borderId="148" xfId="97" applyFont="1" applyFill="1" applyBorder="1" applyAlignment="1" applyProtection="1">
      <alignment horizontal="center" vertical="center"/>
      <protection locked="0"/>
    </xf>
    <xf numFmtId="0" fontId="12" fillId="30" borderId="46" xfId="97" applyFont="1" applyFill="1" applyBorder="1" applyAlignment="1" applyProtection="1">
      <alignment horizontal="center" vertical="center"/>
      <protection locked="0"/>
    </xf>
    <xf numFmtId="0" fontId="12" fillId="30" borderId="54" xfId="97" applyFont="1" applyFill="1" applyBorder="1" applyAlignment="1" applyProtection="1">
      <alignment horizontal="center" vertical="center"/>
      <protection locked="0"/>
    </xf>
    <xf numFmtId="49" fontId="38" fillId="0" borderId="16" xfId="72" applyNumberFormat="1" applyFont="1" applyFill="1" applyBorder="1" applyAlignment="1">
      <alignment vertical="top" wrapText="1"/>
    </xf>
    <xf numFmtId="49" fontId="38" fillId="0" borderId="30" xfId="72" applyNumberFormat="1" applyFont="1" applyFill="1" applyBorder="1" applyAlignment="1">
      <alignment vertical="top" wrapText="1"/>
    </xf>
    <xf numFmtId="49" fontId="38" fillId="0" borderId="22" xfId="72" applyNumberFormat="1" applyFont="1" applyFill="1" applyBorder="1" applyAlignment="1">
      <alignment vertical="top" wrapText="1"/>
    </xf>
    <xf numFmtId="49" fontId="38" fillId="0" borderId="18" xfId="72" applyNumberFormat="1" applyFont="1" applyFill="1" applyBorder="1" applyAlignment="1">
      <alignment vertical="top" wrapText="1"/>
    </xf>
    <xf numFmtId="49" fontId="38" fillId="0" borderId="12" xfId="72" applyNumberFormat="1" applyFont="1" applyFill="1" applyBorder="1" applyAlignment="1">
      <alignment vertical="top" wrapText="1"/>
    </xf>
    <xf numFmtId="49" fontId="38" fillId="0" borderId="199" xfId="72" applyNumberFormat="1" applyFont="1" applyFill="1" applyBorder="1" applyAlignment="1">
      <alignment vertical="top" wrapText="1"/>
    </xf>
    <xf numFmtId="49" fontId="38" fillId="0" borderId="34" xfId="72" applyNumberFormat="1" applyFont="1" applyFill="1" applyBorder="1" applyAlignment="1">
      <alignment vertical="top" wrapText="1"/>
    </xf>
    <xf numFmtId="49" fontId="0" fillId="0" borderId="35" xfId="0" applyNumberFormat="1" applyFill="1" applyBorder="1" applyAlignment="1">
      <alignment vertical="top" wrapText="1"/>
    </xf>
    <xf numFmtId="49" fontId="0" fillId="0" borderId="160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25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38" fontId="77" fillId="30" borderId="78" xfId="72" applyFont="1" applyFill="1" applyBorder="1" applyAlignment="1" applyProtection="1">
      <alignment horizontal="left" vertical="center" shrinkToFit="1"/>
      <protection/>
    </xf>
    <xf numFmtId="38" fontId="80" fillId="30" borderId="148" xfId="72" applyFont="1" applyFill="1" applyBorder="1" applyAlignment="1" applyProtection="1">
      <alignment horizontal="left" vertical="center" shrinkToFit="1"/>
      <protection/>
    </xf>
    <xf numFmtId="38" fontId="77" fillId="30" borderId="46" xfId="72" applyFont="1" applyFill="1" applyBorder="1" applyAlignment="1" applyProtection="1">
      <alignment horizontal="left" vertical="center" shrinkToFit="1"/>
      <protection/>
    </xf>
    <xf numFmtId="38" fontId="80" fillId="30" borderId="54" xfId="72" applyFont="1" applyFill="1" applyBorder="1" applyAlignment="1" applyProtection="1">
      <alignment horizontal="left" vertical="center" shrinkToFit="1"/>
      <protection/>
    </xf>
    <xf numFmtId="38" fontId="9" fillId="30" borderId="46" xfId="72" applyFont="1" applyFill="1" applyBorder="1" applyAlignment="1" applyProtection="1">
      <alignment horizontal="left" vertical="center" shrinkToFit="1"/>
      <protection/>
    </xf>
    <xf numFmtId="38" fontId="38" fillId="30" borderId="54" xfId="72" applyFont="1" applyFill="1" applyBorder="1" applyAlignment="1" applyProtection="1">
      <alignment horizontal="left" vertical="center" shrinkToFit="1"/>
      <protection/>
    </xf>
    <xf numFmtId="0" fontId="38" fillId="0" borderId="16" xfId="72" applyNumberFormat="1" applyFont="1" applyFill="1" applyBorder="1" applyAlignment="1">
      <alignment vertical="top" wrapText="1"/>
    </xf>
    <xf numFmtId="0" fontId="0" fillId="0" borderId="30" xfId="0" applyNumberFormat="1" applyFill="1" applyBorder="1" applyAlignment="1">
      <alignment vertical="top" wrapText="1"/>
    </xf>
    <xf numFmtId="0" fontId="0" fillId="0" borderId="22" xfId="0" applyNumberFormat="1" applyFill="1" applyBorder="1" applyAlignment="1">
      <alignment vertical="top" wrapText="1"/>
    </xf>
    <xf numFmtId="0" fontId="0" fillId="0" borderId="33" xfId="0" applyNumberFormat="1" applyFill="1" applyBorder="1" applyAlignment="1">
      <alignment vertical="top" wrapText="1"/>
    </xf>
    <xf numFmtId="0" fontId="0" fillId="0" borderId="0" xfId="0" applyNumberFormat="1" applyFill="1" applyAlignment="1">
      <alignment vertical="top" wrapText="1"/>
    </xf>
    <xf numFmtId="0" fontId="0" fillId="0" borderId="40" xfId="0" applyNumberFormat="1" applyFill="1" applyBorder="1" applyAlignment="1">
      <alignment vertical="top" wrapText="1"/>
    </xf>
    <xf numFmtId="0" fontId="0" fillId="0" borderId="36" xfId="0" applyNumberFormat="1" applyFill="1" applyBorder="1" applyAlignment="1">
      <alignment vertical="top" wrapText="1"/>
    </xf>
    <xf numFmtId="0" fontId="0" fillId="0" borderId="25" xfId="0" applyNumberFormat="1" applyFill="1" applyBorder="1" applyAlignment="1">
      <alignment vertical="top" wrapText="1"/>
    </xf>
    <xf numFmtId="0" fontId="0" fillId="0" borderId="41" xfId="0" applyNumberFormat="1" applyFill="1" applyBorder="1" applyAlignment="1">
      <alignment vertical="top" wrapText="1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30" xfId="0" applyFont="1" applyFill="1" applyBorder="1" applyAlignment="1" applyProtection="1">
      <alignment horizontal="left" vertical="top" wrapText="1"/>
      <protection locked="0"/>
    </xf>
    <xf numFmtId="0" fontId="1" fillId="0" borderId="22" xfId="0" applyFont="1" applyFill="1" applyBorder="1" applyAlignment="1" applyProtection="1">
      <alignment horizontal="left" vertical="top" wrapText="1"/>
      <protection locked="0"/>
    </xf>
    <xf numFmtId="0" fontId="1" fillId="0" borderId="33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40" xfId="0" applyFont="1" applyFill="1" applyBorder="1" applyAlignment="1" applyProtection="1">
      <alignment horizontal="left" vertical="top" wrapText="1"/>
      <protection locked="0"/>
    </xf>
    <xf numFmtId="0" fontId="1" fillId="0" borderId="36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41" xfId="0" applyFont="1" applyFill="1" applyBorder="1" applyAlignment="1" applyProtection="1">
      <alignment horizontal="left" vertical="top" wrapText="1"/>
      <protection locked="0"/>
    </xf>
    <xf numFmtId="0" fontId="73" fillId="0" borderId="12" xfId="0" applyFont="1" applyBorder="1" applyAlignment="1">
      <alignment horizontal="distributed" vertical="center"/>
    </xf>
  </cellXfs>
  <cellStyles count="8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Body" xfId="33"/>
    <cellStyle name="Comma [0]_laroux" xfId="34"/>
    <cellStyle name="Comma_laroux" xfId="35"/>
    <cellStyle name="Currency [0]_laroux" xfId="36"/>
    <cellStyle name="Currency_laroux" xfId="37"/>
    <cellStyle name="Head 1" xfId="38"/>
    <cellStyle name="Header1" xfId="39"/>
    <cellStyle name="Header2" xfId="40"/>
    <cellStyle name="Normal_laroux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パーセント 2" xfId="52"/>
    <cellStyle name="パーセント 3" xfId="53"/>
    <cellStyle name="パーセント 4" xfId="54"/>
    <cellStyle name="パーセント 5" xfId="55"/>
    <cellStyle name="パーセント 6" xfId="56"/>
    <cellStyle name="Hyperlink" xfId="57"/>
    <cellStyle name="メモ" xfId="58"/>
    <cellStyle name="リンク セル" xfId="59"/>
    <cellStyle name="悪い" xfId="60"/>
    <cellStyle name="計算" xfId="61"/>
    <cellStyle name="警告文" xfId="62"/>
    <cellStyle name="Comma [0]" xfId="63"/>
    <cellStyle name="Comma" xfId="64"/>
    <cellStyle name="桁区切り 2" xfId="65"/>
    <cellStyle name="桁区切り 2 2" xfId="66"/>
    <cellStyle name="桁区切り 3" xfId="67"/>
    <cellStyle name="桁区切り 4" xfId="68"/>
    <cellStyle name="桁区切り 5" xfId="69"/>
    <cellStyle name="桁区切り 6" xfId="70"/>
    <cellStyle name="桁区切り 7" xfId="71"/>
    <cellStyle name="桁区切り 8" xfId="72"/>
    <cellStyle name="見出し 1" xfId="73"/>
    <cellStyle name="見出し 2" xfId="74"/>
    <cellStyle name="見出し 3" xfId="75"/>
    <cellStyle name="見出し 4" xfId="76"/>
    <cellStyle name="集計" xfId="77"/>
    <cellStyle name="出力" xfId="78"/>
    <cellStyle name="説明文" xfId="79"/>
    <cellStyle name="Currency [0]" xfId="80"/>
    <cellStyle name="Currency" xfId="81"/>
    <cellStyle name="通貨 2" xfId="82"/>
    <cellStyle name="通貨 3" xfId="83"/>
    <cellStyle name="入力" xfId="84"/>
    <cellStyle name="標準 10" xfId="85"/>
    <cellStyle name="標準 2" xfId="86"/>
    <cellStyle name="標準 3" xfId="87"/>
    <cellStyle name="標準 4" xfId="88"/>
    <cellStyle name="標準 5" xfId="89"/>
    <cellStyle name="標準 5 2" xfId="90"/>
    <cellStyle name="標準 5_経営改善計画書フォーム_20120924" xfId="91"/>
    <cellStyle name="標準 6" xfId="92"/>
    <cellStyle name="標準 7" xfId="93"/>
    <cellStyle name="標準 8" xfId="94"/>
    <cellStyle name="標準 9" xfId="95"/>
    <cellStyle name="標準_Sheet1 (2)" xfId="96"/>
    <cellStyle name="標準_経営改善計画骨子（白紙）" xfId="97"/>
    <cellStyle name="標準_現況・課題・今後の方針" xfId="98"/>
    <cellStyle name="Followed Hyperlink" xfId="99"/>
    <cellStyle name="良い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24</xdr:row>
      <xdr:rowOff>95250</xdr:rowOff>
    </xdr:from>
    <xdr:to>
      <xdr:col>8</xdr:col>
      <xdr:colOff>161925</xdr:colOff>
      <xdr:row>28</xdr:row>
      <xdr:rowOff>152400</xdr:rowOff>
    </xdr:to>
    <xdr:sp>
      <xdr:nvSpPr>
        <xdr:cNvPr id="1" name="Oval 1"/>
        <xdr:cNvSpPr>
          <a:spLocks/>
        </xdr:cNvSpPr>
      </xdr:nvSpPr>
      <xdr:spPr>
        <a:xfrm>
          <a:off x="3686175" y="5105400"/>
          <a:ext cx="790575" cy="8096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114300</xdr:rowOff>
    </xdr:from>
    <xdr:to>
      <xdr:col>1</xdr:col>
      <xdr:colOff>9525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 flipV="1">
          <a:off x="695325" y="338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533400</xdr:colOff>
      <xdr:row>8</xdr:row>
      <xdr:rowOff>228600</xdr:rowOff>
    </xdr:from>
    <xdr:to>
      <xdr:col>15</xdr:col>
      <xdr:colOff>876300</xdr:colOff>
      <xdr:row>8</xdr:row>
      <xdr:rowOff>228600</xdr:rowOff>
    </xdr:to>
    <xdr:sp>
      <xdr:nvSpPr>
        <xdr:cNvPr id="2" name="Line 3"/>
        <xdr:cNvSpPr>
          <a:spLocks/>
        </xdr:cNvSpPr>
      </xdr:nvSpPr>
      <xdr:spPr>
        <a:xfrm>
          <a:off x="6543675" y="2857500"/>
          <a:ext cx="377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571500</xdr:colOff>
      <xdr:row>10</xdr:row>
      <xdr:rowOff>219075</xdr:rowOff>
    </xdr:from>
    <xdr:to>
      <xdr:col>15</xdr:col>
      <xdr:colOff>866775</xdr:colOff>
      <xdr:row>10</xdr:row>
      <xdr:rowOff>219075</xdr:rowOff>
    </xdr:to>
    <xdr:sp>
      <xdr:nvSpPr>
        <xdr:cNvPr id="3" name="Line 4"/>
        <xdr:cNvSpPr>
          <a:spLocks/>
        </xdr:cNvSpPr>
      </xdr:nvSpPr>
      <xdr:spPr>
        <a:xfrm>
          <a:off x="6581775" y="3486150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581025</xdr:colOff>
      <xdr:row>12</xdr:row>
      <xdr:rowOff>257175</xdr:rowOff>
    </xdr:from>
    <xdr:to>
      <xdr:col>15</xdr:col>
      <xdr:colOff>857250</xdr:colOff>
      <xdr:row>12</xdr:row>
      <xdr:rowOff>266700</xdr:rowOff>
    </xdr:to>
    <xdr:sp>
      <xdr:nvSpPr>
        <xdr:cNvPr id="4" name="Line 5"/>
        <xdr:cNvSpPr>
          <a:spLocks/>
        </xdr:cNvSpPr>
      </xdr:nvSpPr>
      <xdr:spPr>
        <a:xfrm flipV="1">
          <a:off x="6591300" y="4162425"/>
          <a:ext cx="3705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638175</xdr:colOff>
      <xdr:row>14</xdr:row>
      <xdr:rowOff>219075</xdr:rowOff>
    </xdr:from>
    <xdr:to>
      <xdr:col>15</xdr:col>
      <xdr:colOff>857250</xdr:colOff>
      <xdr:row>14</xdr:row>
      <xdr:rowOff>219075</xdr:rowOff>
    </xdr:to>
    <xdr:sp>
      <xdr:nvSpPr>
        <xdr:cNvPr id="5" name="Line 8"/>
        <xdr:cNvSpPr>
          <a:spLocks/>
        </xdr:cNvSpPr>
      </xdr:nvSpPr>
      <xdr:spPr>
        <a:xfrm>
          <a:off x="6648450" y="4762500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485775</xdr:colOff>
      <xdr:row>6</xdr:row>
      <xdr:rowOff>276225</xdr:rowOff>
    </xdr:from>
    <xdr:to>
      <xdr:col>15</xdr:col>
      <xdr:colOff>866775</xdr:colOff>
      <xdr:row>6</xdr:row>
      <xdr:rowOff>276225</xdr:rowOff>
    </xdr:to>
    <xdr:sp>
      <xdr:nvSpPr>
        <xdr:cNvPr id="6" name="Line 21"/>
        <xdr:cNvSpPr>
          <a:spLocks/>
        </xdr:cNvSpPr>
      </xdr:nvSpPr>
      <xdr:spPr>
        <a:xfrm>
          <a:off x="6496050" y="226695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39</xdr:row>
      <xdr:rowOff>114300</xdr:rowOff>
    </xdr:from>
    <xdr:to>
      <xdr:col>5</xdr:col>
      <xdr:colOff>647700</xdr:colOff>
      <xdr:row>43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3429000" y="8010525"/>
          <a:ext cx="561975" cy="857250"/>
        </a:xfrm>
        <a:prstGeom prst="rightArrow">
          <a:avLst>
            <a:gd name="adj1" fmla="val 7999"/>
            <a:gd name="adj2" fmla="val -22726"/>
          </a:avLst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096000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573000" y="168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0</xdr:rowOff>
    </xdr:from>
    <xdr:to>
      <xdr:col>18</xdr:col>
      <xdr:colOff>0</xdr:colOff>
      <xdr:row>36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4192250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0</xdr:rowOff>
    </xdr:from>
    <xdr:to>
      <xdr:col>18</xdr:col>
      <xdr:colOff>0</xdr:colOff>
      <xdr:row>36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4192250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2573000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2573000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14</xdr:col>
      <xdr:colOff>0</xdr:colOff>
      <xdr:row>36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0953750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14</xdr:col>
      <xdr:colOff>0</xdr:colOff>
      <xdr:row>36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0953750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0</xdr:colOff>
      <xdr:row>36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9334500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0</xdr:colOff>
      <xdr:row>36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9334500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7715250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7715250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6096000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6096000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857500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374332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8</xdr:row>
      <xdr:rowOff>123825</xdr:rowOff>
    </xdr:to>
    <xdr:sp>
      <xdr:nvSpPr>
        <xdr:cNvPr id="17" name="テキスト 38"/>
        <xdr:cNvSpPr txBox="1">
          <a:spLocks noChangeArrowheads="1"/>
        </xdr:cNvSpPr>
      </xdr:nvSpPr>
      <xdr:spPr>
        <a:xfrm>
          <a:off x="2857500" y="2247900"/>
          <a:ext cx="0" cy="114300"/>
        </a:xfrm>
        <a:prstGeom prst="rect">
          <a:avLst/>
        </a:prstGeom>
        <a:solidFill>
          <a:srgbClr val="FFFFCC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粗利率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536257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8</xdr:row>
      <xdr:rowOff>133350</xdr:rowOff>
    </xdr:to>
    <xdr:sp>
      <xdr:nvSpPr>
        <xdr:cNvPr id="19" name="テキスト 42"/>
        <xdr:cNvSpPr txBox="1">
          <a:spLocks noChangeArrowheads="1"/>
        </xdr:cNvSpPr>
      </xdr:nvSpPr>
      <xdr:spPr>
        <a:xfrm>
          <a:off x="3743325" y="2257425"/>
          <a:ext cx="0" cy="114300"/>
        </a:xfrm>
        <a:prstGeom prst="rect">
          <a:avLst/>
        </a:prstGeom>
        <a:solidFill>
          <a:srgbClr val="FFFFCC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粗利率</a:t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698182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860107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19050</xdr:rowOff>
    </xdr:from>
    <xdr:to>
      <xdr:col>7</xdr:col>
      <xdr:colOff>0</xdr:colOff>
      <xdr:row>8</xdr:row>
      <xdr:rowOff>133350</xdr:rowOff>
    </xdr:to>
    <xdr:sp>
      <xdr:nvSpPr>
        <xdr:cNvPr id="22" name="テキスト 47"/>
        <xdr:cNvSpPr txBox="1">
          <a:spLocks noChangeArrowheads="1"/>
        </xdr:cNvSpPr>
      </xdr:nvSpPr>
      <xdr:spPr>
        <a:xfrm>
          <a:off x="5362575" y="2257425"/>
          <a:ext cx="0" cy="114300"/>
        </a:xfrm>
        <a:prstGeom prst="rect">
          <a:avLst/>
        </a:prstGeom>
        <a:solidFill>
          <a:srgbClr val="FFFFCC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粗利率</a:t>
          </a:r>
        </a:p>
      </xdr:txBody>
    </xdr:sp>
    <xdr:clientData/>
  </xdr:twoCellAnchor>
  <xdr:twoCellAnchor>
    <xdr:from>
      <xdr:col>13</xdr:col>
      <xdr:colOff>0</xdr:colOff>
      <xdr:row>36</xdr:row>
      <xdr:rowOff>0</xdr:rowOff>
    </xdr:from>
    <xdr:to>
      <xdr:col>13</xdr:col>
      <xdr:colOff>0</xdr:colOff>
      <xdr:row>36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022032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0</xdr:rowOff>
    </xdr:from>
    <xdr:to>
      <xdr:col>15</xdr:col>
      <xdr:colOff>0</xdr:colOff>
      <xdr:row>36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1183957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17</xdr:col>
      <xdr:colOff>0</xdr:colOff>
      <xdr:row>36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13458825" y="997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\data\&#32207;&#21209;&#37096;&#38272;\&#9733;&#32207;&#21209;\&#37329;&#22478;&#32190;&#23376;\&#20837;&#37329;&#20104;&#23450;&#65288;&#23433;&#37324;&#32705;&#382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販売予定"/>
      <sheetName val="製造予定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29"/>
  <sheetViews>
    <sheetView showGridLines="0" view="pageBreakPreview" zoomScaleSheetLayoutView="100" zoomScalePageLayoutView="0" workbookViewId="0" topLeftCell="A1">
      <selection activeCell="J10" sqref="J10"/>
    </sheetView>
  </sheetViews>
  <sheetFormatPr defaultColWidth="9.00390625" defaultRowHeight="13.5"/>
  <cols>
    <col min="1" max="1" width="3.625" style="27" customWidth="1"/>
    <col min="2" max="2" width="9.875" style="27" customWidth="1"/>
    <col min="3" max="3" width="8.375" style="27" customWidth="1"/>
    <col min="4" max="5" width="8.50390625" style="27" customWidth="1"/>
    <col min="6" max="6" width="9.00390625" style="27" customWidth="1"/>
    <col min="7" max="7" width="4.625" style="27" customWidth="1"/>
    <col min="8" max="10" width="4.125" style="27" customWidth="1"/>
    <col min="11" max="14" width="7.625" style="27" customWidth="1"/>
    <col min="15" max="15" width="10.875" style="27" customWidth="1"/>
    <col min="16" max="16" width="7.00390625" style="27" customWidth="1"/>
    <col min="17" max="22" width="3.875" style="27" customWidth="1"/>
    <col min="23" max="16384" width="9.00390625" style="27" customWidth="1"/>
  </cols>
  <sheetData>
    <row r="1" spans="2:41" ht="15" customHeight="1">
      <c r="B1" s="25"/>
      <c r="C1" s="25"/>
      <c r="D1" s="25"/>
      <c r="E1" s="25"/>
      <c r="F1" s="26"/>
      <c r="G1" s="26"/>
      <c r="H1" s="26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X1" s="2"/>
      <c r="Y1" s="193" t="s">
        <v>200</v>
      </c>
      <c r="Z1" s="194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6"/>
    </row>
    <row r="2" spans="2:41" ht="15" customHeight="1">
      <c r="B2" s="54"/>
      <c r="C2" s="25"/>
      <c r="D2" s="25"/>
      <c r="E2" s="25"/>
      <c r="F2" s="26"/>
      <c r="G2" s="26"/>
      <c r="H2" s="26"/>
      <c r="I2" s="26"/>
      <c r="J2" s="26"/>
      <c r="K2" s="26"/>
      <c r="L2" s="26"/>
      <c r="M2" s="26"/>
      <c r="N2" s="26"/>
      <c r="O2" s="40" t="s">
        <v>3</v>
      </c>
      <c r="P2" s="217"/>
      <c r="Q2" s="41" t="s">
        <v>2</v>
      </c>
      <c r="R2" s="217"/>
      <c r="S2" s="41" t="s">
        <v>4</v>
      </c>
      <c r="T2" s="217"/>
      <c r="U2" s="41" t="s">
        <v>5</v>
      </c>
      <c r="V2" s="42"/>
      <c r="X2" s="2"/>
      <c r="Y2" s="197"/>
      <c r="Z2" s="192" t="s">
        <v>184</v>
      </c>
      <c r="AA2" s="198" t="s">
        <v>185</v>
      </c>
      <c r="AB2" s="198" t="s">
        <v>186</v>
      </c>
      <c r="AC2" s="198" t="s">
        <v>187</v>
      </c>
      <c r="AD2" s="198" t="s">
        <v>188</v>
      </c>
      <c r="AE2" s="198" t="s">
        <v>189</v>
      </c>
      <c r="AF2" s="198" t="s">
        <v>190</v>
      </c>
      <c r="AG2" s="198" t="s">
        <v>191</v>
      </c>
      <c r="AH2" s="198" t="s">
        <v>192</v>
      </c>
      <c r="AI2" s="198" t="s">
        <v>193</v>
      </c>
      <c r="AJ2" s="198" t="s">
        <v>194</v>
      </c>
      <c r="AK2" s="198" t="s">
        <v>195</v>
      </c>
      <c r="AL2" s="198" t="s">
        <v>196</v>
      </c>
      <c r="AM2" s="198" t="s">
        <v>197</v>
      </c>
      <c r="AN2" s="198" t="s">
        <v>198</v>
      </c>
      <c r="AO2" s="199" t="s">
        <v>199</v>
      </c>
    </row>
    <row r="3" spans="2:41" ht="17.25" customHeight="1">
      <c r="B3" s="43"/>
      <c r="C3" s="44"/>
      <c r="D3" s="44"/>
      <c r="E3" s="44"/>
      <c r="F3" s="26"/>
      <c r="G3" s="26"/>
      <c r="H3" s="26"/>
      <c r="I3" s="28"/>
      <c r="J3" s="28"/>
      <c r="K3" s="28"/>
      <c r="L3" s="26"/>
      <c r="M3" s="28"/>
      <c r="N3" s="29"/>
      <c r="O3" s="28"/>
      <c r="P3" s="25"/>
      <c r="Q3" s="26"/>
      <c r="R3" s="26"/>
      <c r="S3" s="26"/>
      <c r="T3" s="26"/>
      <c r="U3" s="26"/>
      <c r="V3" s="26"/>
      <c r="Y3" s="200" t="s">
        <v>182</v>
      </c>
      <c r="Z3" s="198" t="str">
        <f>TEXT((1988+$G$14)-5,0)&amp;"年"&amp;$I$14&amp;"月期"</f>
        <v>2013年2月期</v>
      </c>
      <c r="AA3" s="198" t="str">
        <f>TEXT((1988+$G$14)-4,0)&amp;"年"&amp;$I$14&amp;"月期"</f>
        <v>2014年2月期</v>
      </c>
      <c r="AB3" s="198" t="str">
        <f>TEXT((1988+$G$14)-3,0)&amp;"年"&amp;$I$14&amp;"月期"</f>
        <v>2015年2月期</v>
      </c>
      <c r="AC3" s="198" t="str">
        <f>TEXT((1988+$G$14)-2,0)&amp;"年"&amp;$I$14&amp;"月期"</f>
        <v>2016年2月期</v>
      </c>
      <c r="AD3" s="198" t="str">
        <f>TEXT((1988+$G$14)-1,0)&amp;"年"&amp;$I$14&amp;"月期"</f>
        <v>2017年2月期</v>
      </c>
      <c r="AE3" s="198" t="str">
        <f>TEXT((1988+$G$14)-0,0)&amp;"年"&amp;$I$14&amp;"月期"</f>
        <v>2018年2月期</v>
      </c>
      <c r="AF3" s="198" t="str">
        <f>TEXT((1988+$G$14)+1,0)&amp;"年"&amp;$I$14&amp;"月期"</f>
        <v>2019年2月期</v>
      </c>
      <c r="AG3" s="198" t="str">
        <f>TEXT((1988+$G$14)+2,0)&amp;"年"&amp;$I$14&amp;"月期"</f>
        <v>2020年2月期</v>
      </c>
      <c r="AH3" s="198" t="str">
        <f>TEXT((1988+$G$14)+3,0)&amp;"年"&amp;$I$14&amp;"月期"</f>
        <v>2021年2月期</v>
      </c>
      <c r="AI3" s="198" t="str">
        <f>TEXT((1988+$G$14)+4,0)&amp;"年"&amp;$I$14&amp;"月期"</f>
        <v>2022年2月期</v>
      </c>
      <c r="AJ3" s="198" t="str">
        <f>TEXT((1988+$G$14)+5,0)&amp;"年"&amp;$I$14&amp;"月期"</f>
        <v>2023年2月期</v>
      </c>
      <c r="AK3" s="198" t="str">
        <f>TEXT((1988+$G$14)+6,0)&amp;"年"&amp;$I$14&amp;"月期"</f>
        <v>2024年2月期</v>
      </c>
      <c r="AL3" s="198" t="str">
        <f>TEXT((1988+$G$14)+7,0)&amp;"年"&amp;$I$14&amp;"月期"</f>
        <v>2025年2月期</v>
      </c>
      <c r="AM3" s="198" t="str">
        <f>TEXT((1988+$G$14)+8,0)&amp;"年"&amp;$I$14&amp;"月期"</f>
        <v>2026年2月期</v>
      </c>
      <c r="AN3" s="198" t="str">
        <f>TEXT((1988+$G$14)+9,0)&amp;"年"&amp;$I$14&amp;"月期"</f>
        <v>2027年2月期</v>
      </c>
      <c r="AO3" s="199" t="str">
        <f>TEXT((1988+$G$14)+10,0)&amp;"年"&amp;$I$14&amp;"月期"</f>
        <v>2028年2月期</v>
      </c>
    </row>
    <row r="4" spans="2:41" ht="15" thickBo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Y4" s="201" t="s">
        <v>183</v>
      </c>
      <c r="Z4" s="202" t="str">
        <f>"平成"&amp;TEXT(($G$14)-5,0)&amp;"年"&amp;$I$14&amp;"月期"</f>
        <v>平成25年2月期</v>
      </c>
      <c r="AA4" s="202" t="str">
        <f>"平成"&amp;TEXT(($G$14)-4,0)&amp;"年"&amp;$I$14&amp;"月期"</f>
        <v>平成26年2月期</v>
      </c>
      <c r="AB4" s="202" t="str">
        <f>"平成"&amp;TEXT(($G$14)-3,0)&amp;"年"&amp;$I$14&amp;"月期"</f>
        <v>平成27年2月期</v>
      </c>
      <c r="AC4" s="202" t="str">
        <f>"平成"&amp;TEXT(($G$14)-2,0)&amp;"年"&amp;$I$14&amp;"月期"</f>
        <v>平成28年2月期</v>
      </c>
      <c r="AD4" s="202" t="str">
        <f>"平成"&amp;TEXT(($G$14)-1,0)&amp;"年"&amp;$I$14&amp;"月期"</f>
        <v>平成29年2月期</v>
      </c>
      <c r="AE4" s="202" t="str">
        <f>"平成"&amp;TEXT(($G$14),0)&amp;"年"&amp;$I$14&amp;"月期"</f>
        <v>平成30年2月期</v>
      </c>
      <c r="AF4" s="202" t="str">
        <f>"平成"&amp;TEXT(($G$14)+1,0)&amp;"年"&amp;$I$14&amp;"月期"</f>
        <v>平成31年2月期</v>
      </c>
      <c r="AG4" s="202" t="str">
        <f>"平成"&amp;TEXT(($G$14)+2,0)&amp;"年"&amp;$I$14&amp;"月期"</f>
        <v>平成32年2月期</v>
      </c>
      <c r="AH4" s="202" t="str">
        <f>"平成"&amp;TEXT(($G$14)+3,0)&amp;"年"&amp;$I$14&amp;"月期"</f>
        <v>平成33年2月期</v>
      </c>
      <c r="AI4" s="202" t="str">
        <f>"平成"&amp;TEXT(($G$14)+4,0)&amp;"年"&amp;$I$14&amp;"月期"</f>
        <v>平成34年2月期</v>
      </c>
      <c r="AJ4" s="202" t="str">
        <f>"平成"&amp;TEXT(($G$14)+5,0)&amp;"年"&amp;$I$14&amp;"月期"</f>
        <v>平成35年2月期</v>
      </c>
      <c r="AK4" s="202" t="str">
        <f>"平成"&amp;TEXT(($G$14)+6,0)&amp;"年"&amp;$I$14&amp;"月期"</f>
        <v>平成36年2月期</v>
      </c>
      <c r="AL4" s="202" t="str">
        <f>"平成"&amp;TEXT(($G$14)+7,0)&amp;"年"&amp;$I$14&amp;"月期"</f>
        <v>平成37年2月期</v>
      </c>
      <c r="AM4" s="202" t="str">
        <f>"平成"&amp;TEXT(($G$14)+8,0)&amp;"年"&amp;$I$14&amp;"月期"</f>
        <v>平成38年2月期</v>
      </c>
      <c r="AN4" s="202" t="str">
        <f>"平成"&amp;TEXT(($G$14)+9,0)&amp;"年"&amp;$I$14&amp;"月期"</f>
        <v>平成39年2月期</v>
      </c>
      <c r="AO4" s="203" t="str">
        <f>"平成"&amp;TEXT(($G$14)+10,0)&amp;"年"&amp;$I$14&amp;"月期"</f>
        <v>平成40年2月期</v>
      </c>
    </row>
    <row r="5" spans="2:22" ht="15.75" customHeight="1">
      <c r="B5" s="43"/>
      <c r="C5" s="45"/>
      <c r="D5" s="4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2:22" ht="14.2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25:29" ht="14.25">
      <c r="Y7" s="209"/>
      <c r="Z7" s="210" t="s">
        <v>224</v>
      </c>
      <c r="AA7" s="211"/>
      <c r="AB7" s="211"/>
      <c r="AC7" s="211"/>
    </row>
    <row r="8" spans="25:29" ht="14.25">
      <c r="Y8" s="212"/>
      <c r="Z8" s="210" t="s">
        <v>223</v>
      </c>
      <c r="AA8" s="211"/>
      <c r="AB8" s="211"/>
      <c r="AC8" s="211"/>
    </row>
    <row r="9" spans="25:29" ht="14.25">
      <c r="Y9" s="213"/>
      <c r="Z9" s="210" t="s">
        <v>222</v>
      </c>
      <c r="AA9" s="211"/>
      <c r="AB9" s="211"/>
      <c r="AC9" s="211"/>
    </row>
    <row r="10" spans="25:29" ht="14.25">
      <c r="Y10" s="214"/>
      <c r="Z10" s="210" t="s">
        <v>221</v>
      </c>
      <c r="AA10" s="211"/>
      <c r="AB10" s="211"/>
      <c r="AC10" s="211"/>
    </row>
    <row r="12" spans="5:15" ht="31.5" customHeight="1">
      <c r="E12" s="46"/>
      <c r="F12" s="744" t="s">
        <v>232</v>
      </c>
      <c r="G12" s="745"/>
      <c r="H12" s="745"/>
      <c r="I12" s="745"/>
      <c r="J12" s="745"/>
      <c r="K12" s="215">
        <v>5</v>
      </c>
      <c r="L12" s="742" t="s">
        <v>233</v>
      </c>
      <c r="M12" s="742"/>
      <c r="N12" s="742"/>
      <c r="O12" s="742"/>
    </row>
    <row r="13" ht="32.25" customHeight="1">
      <c r="E13" s="46"/>
    </row>
    <row r="14" spans="6:15" ht="26.25" customHeight="1">
      <c r="F14" s="4" t="s">
        <v>1</v>
      </c>
      <c r="G14" s="218">
        <v>30</v>
      </c>
      <c r="H14" s="5" t="s">
        <v>2</v>
      </c>
      <c r="I14" s="176">
        <v>2</v>
      </c>
      <c r="J14" s="216" t="str">
        <f>" 月期 ～ 平成 "&amp;G14+K12-1&amp;" 年 "&amp;I14&amp;" 月期）"</f>
        <v> 月期 ～ 平成 34 年 2 月期）</v>
      </c>
      <c r="K14" s="30"/>
      <c r="L14" s="30"/>
      <c r="M14" s="30"/>
      <c r="N14" s="30"/>
      <c r="O14" s="30"/>
    </row>
    <row r="18" spans="6:12" ht="20.25">
      <c r="F18" s="47"/>
      <c r="G18" s="47"/>
      <c r="H18" s="47"/>
      <c r="I18" s="47"/>
      <c r="J18" s="47"/>
      <c r="K18" s="47"/>
      <c r="L18" s="47"/>
    </row>
    <row r="25" spans="3:6" ht="14.25">
      <c r="C25" s="751"/>
      <c r="D25" s="751"/>
      <c r="E25" s="751"/>
      <c r="F25" s="751"/>
    </row>
    <row r="26" spans="2:22" ht="15">
      <c r="B26" s="2" t="s">
        <v>87</v>
      </c>
      <c r="C26" s="751"/>
      <c r="D26" s="751"/>
      <c r="E26" s="751"/>
      <c r="F26" s="751"/>
      <c r="O26" s="48"/>
      <c r="P26" s="39"/>
      <c r="Q26" s="49"/>
      <c r="R26" s="39"/>
      <c r="S26" s="49"/>
      <c r="T26" s="39"/>
      <c r="U26" s="49"/>
      <c r="V26" s="50"/>
    </row>
    <row r="27" spans="15:22" ht="15">
      <c r="O27" s="51"/>
      <c r="P27" s="743"/>
      <c r="Q27" s="743"/>
      <c r="R27" s="743"/>
      <c r="S27" s="51"/>
      <c r="T27" s="52"/>
      <c r="V27" s="42"/>
    </row>
    <row r="28" spans="2:22" ht="15">
      <c r="B28" s="43"/>
      <c r="C28" s="749" t="s">
        <v>226</v>
      </c>
      <c r="D28" s="749"/>
      <c r="E28" s="749"/>
      <c r="F28" s="749"/>
      <c r="H28" s="25"/>
      <c r="O28" s="2"/>
      <c r="P28" s="743"/>
      <c r="Q28" s="743"/>
      <c r="R28" s="743"/>
      <c r="S28" s="746"/>
      <c r="T28" s="747"/>
      <c r="U28" s="747"/>
      <c r="V28" s="747"/>
    </row>
    <row r="29" spans="2:22" ht="15">
      <c r="B29" s="53" t="s">
        <v>88</v>
      </c>
      <c r="C29" s="750"/>
      <c r="D29" s="750"/>
      <c r="E29" s="750"/>
      <c r="F29" s="750"/>
      <c r="Q29" s="748"/>
      <c r="R29" s="748"/>
      <c r="S29" s="746"/>
      <c r="T29" s="747"/>
      <c r="U29" s="747"/>
      <c r="V29" s="747"/>
    </row>
  </sheetData>
  <sheetProtection/>
  <mergeCells count="9">
    <mergeCell ref="P27:R27"/>
    <mergeCell ref="F12:J12"/>
    <mergeCell ref="S29:V29"/>
    <mergeCell ref="Q29:R29"/>
    <mergeCell ref="S28:V28"/>
    <mergeCell ref="P28:R28"/>
    <mergeCell ref="C28:F29"/>
    <mergeCell ref="C25:F26"/>
    <mergeCell ref="L12:O12"/>
  </mergeCells>
  <printOptions/>
  <pageMargins left="0.4330708661417323" right="0.35433070866141736" top="0.5118110236220472" bottom="0.3937007874015748" header="0.15748031496062992" footer="0.15748031496062992"/>
  <pageSetup cellComments="asDisplayed" fitToHeight="1" fitToWidth="1" horizontalDpi="600" verticalDpi="600" orientation="landscape" paperSize="9" r:id="rId2"/>
  <headerFooter alignWithMargins="0">
    <oddFooter>&amp;L53-267（H27.9）　PC対応帳票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39"/>
  <sheetViews>
    <sheetView showGridLines="0" view="pageBreakPreview" zoomScale="85" zoomScaleNormal="70" zoomScaleSheetLayoutView="85" zoomScalePageLayoutView="0" workbookViewId="0" topLeftCell="A1">
      <selection activeCell="J10" sqref="J10"/>
    </sheetView>
  </sheetViews>
  <sheetFormatPr defaultColWidth="9.00390625" defaultRowHeight="13.5"/>
  <cols>
    <col min="1" max="2" width="9.00390625" style="24" customWidth="1"/>
    <col min="3" max="3" width="5.625" style="24" customWidth="1"/>
    <col min="4" max="4" width="1.25" style="24" customWidth="1"/>
    <col min="5" max="15" width="9.00390625" style="24" customWidth="1"/>
    <col min="16" max="16" width="11.625" style="24" customWidth="1"/>
    <col min="17" max="17" width="4.375" style="24" customWidth="1"/>
    <col min="18" max="16384" width="9.00390625" style="24" customWidth="1"/>
  </cols>
  <sheetData>
    <row r="2" ht="14.25" hidden="1"/>
    <row r="3" spans="1:21" ht="50.25" customHeight="1">
      <c r="A3" s="752" t="s">
        <v>164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53"/>
    </row>
    <row r="4" spans="1:21" ht="30.75" customHeight="1">
      <c r="A4" s="173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30.75" customHeight="1">
      <c r="A5" s="17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30.75" customHeight="1">
      <c r="A6" s="31"/>
      <c r="B6" s="31"/>
      <c r="C6" s="732"/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2"/>
      <c r="O6" s="732"/>
      <c r="P6" s="732"/>
      <c r="Q6" s="732"/>
      <c r="R6" s="732"/>
      <c r="S6" s="732"/>
      <c r="T6" s="31"/>
      <c r="U6" s="31"/>
    </row>
    <row r="7" spans="3:19" ht="37.5" customHeight="1">
      <c r="C7" s="733"/>
      <c r="D7" s="734"/>
      <c r="E7" s="735" t="s">
        <v>236</v>
      </c>
      <c r="F7" s="736"/>
      <c r="G7" s="733"/>
      <c r="H7" s="733"/>
      <c r="I7" s="733"/>
      <c r="J7" s="733"/>
      <c r="K7" s="733"/>
      <c r="L7" s="733"/>
      <c r="M7" s="733"/>
      <c r="N7" s="733"/>
      <c r="O7" s="733"/>
      <c r="P7" s="733"/>
      <c r="Q7" s="737">
        <v>1</v>
      </c>
      <c r="R7" s="733"/>
      <c r="S7" s="733"/>
    </row>
    <row r="8" spans="3:19" ht="12.75" customHeight="1">
      <c r="C8" s="733"/>
      <c r="D8" s="734"/>
      <c r="E8" s="738"/>
      <c r="F8" s="733"/>
      <c r="G8" s="733"/>
      <c r="H8" s="733"/>
      <c r="I8" s="733"/>
      <c r="J8" s="733"/>
      <c r="K8" s="733"/>
      <c r="L8" s="733"/>
      <c r="M8" s="733"/>
      <c r="N8" s="733"/>
      <c r="O8" s="733"/>
      <c r="P8" s="733"/>
      <c r="Q8" s="737"/>
      <c r="R8" s="733"/>
      <c r="S8" s="733"/>
    </row>
    <row r="9" spans="1:19" ht="37.5" customHeight="1">
      <c r="A9" s="33"/>
      <c r="C9" s="733"/>
      <c r="D9" s="734"/>
      <c r="E9" s="735" t="s">
        <v>237</v>
      </c>
      <c r="F9" s="736"/>
      <c r="G9" s="733"/>
      <c r="H9" s="733"/>
      <c r="I9" s="733"/>
      <c r="J9" s="733"/>
      <c r="K9" s="733"/>
      <c r="L9" s="733"/>
      <c r="M9" s="733"/>
      <c r="N9" s="733"/>
      <c r="O9" s="733"/>
      <c r="P9" s="733"/>
      <c r="Q9" s="737">
        <v>2</v>
      </c>
      <c r="R9" s="733"/>
      <c r="S9" s="733"/>
    </row>
    <row r="10" spans="1:19" ht="12.75" customHeight="1">
      <c r="A10" s="33"/>
      <c r="C10" s="733"/>
      <c r="D10" s="734"/>
      <c r="E10" s="739"/>
      <c r="F10" s="733"/>
      <c r="G10" s="733"/>
      <c r="H10" s="733"/>
      <c r="I10" s="733"/>
      <c r="J10" s="733"/>
      <c r="K10" s="733"/>
      <c r="L10" s="733"/>
      <c r="M10" s="733"/>
      <c r="N10" s="733"/>
      <c r="O10" s="733"/>
      <c r="P10" s="733"/>
      <c r="Q10" s="737"/>
      <c r="R10" s="733"/>
      <c r="S10" s="733"/>
    </row>
    <row r="11" spans="1:19" ht="37.5" customHeight="1">
      <c r="A11" s="33"/>
      <c r="C11" s="733"/>
      <c r="D11" s="734"/>
      <c r="E11" s="735" t="s">
        <v>241</v>
      </c>
      <c r="F11" s="736"/>
      <c r="G11" s="733"/>
      <c r="H11" s="733"/>
      <c r="I11" s="733"/>
      <c r="J11" s="733"/>
      <c r="K11" s="733"/>
      <c r="L11" s="733"/>
      <c r="M11" s="733"/>
      <c r="N11" s="733"/>
      <c r="O11" s="733"/>
      <c r="P11" s="733"/>
      <c r="Q11" s="737">
        <v>3</v>
      </c>
      <c r="R11" s="733"/>
      <c r="S11" s="733"/>
    </row>
    <row r="12" spans="1:19" ht="12.75" customHeight="1">
      <c r="A12" s="33"/>
      <c r="C12" s="733"/>
      <c r="D12" s="734"/>
      <c r="E12" s="737"/>
      <c r="F12" s="736"/>
      <c r="G12" s="733"/>
      <c r="H12" s="733"/>
      <c r="I12" s="733"/>
      <c r="J12" s="733"/>
      <c r="K12" s="733"/>
      <c r="L12" s="733"/>
      <c r="M12" s="733"/>
      <c r="N12" s="733"/>
      <c r="O12" s="733"/>
      <c r="P12" s="733"/>
      <c r="Q12" s="737"/>
      <c r="R12" s="733"/>
      <c r="S12" s="733"/>
    </row>
    <row r="13" spans="1:19" ht="37.5" customHeight="1">
      <c r="A13" s="33"/>
      <c r="C13" s="733"/>
      <c r="D13" s="734"/>
      <c r="E13" s="735" t="s">
        <v>238</v>
      </c>
      <c r="F13" s="736"/>
      <c r="G13" s="733"/>
      <c r="H13" s="733"/>
      <c r="I13" s="733"/>
      <c r="J13" s="733"/>
      <c r="K13" s="733"/>
      <c r="L13" s="733"/>
      <c r="M13" s="740"/>
      <c r="N13" s="733"/>
      <c r="O13" s="733"/>
      <c r="P13" s="733"/>
      <c r="Q13" s="737">
        <v>4</v>
      </c>
      <c r="R13" s="733"/>
      <c r="S13" s="733"/>
    </row>
    <row r="14" spans="1:19" ht="12.75" customHeight="1">
      <c r="A14" s="33"/>
      <c r="C14" s="733"/>
      <c r="D14" s="734"/>
      <c r="E14" s="737"/>
      <c r="F14" s="736"/>
      <c r="G14" s="733"/>
      <c r="H14" s="733"/>
      <c r="I14" s="733"/>
      <c r="J14" s="733"/>
      <c r="K14" s="733"/>
      <c r="L14" s="733"/>
      <c r="M14" s="733"/>
      <c r="N14" s="733"/>
      <c r="O14" s="733"/>
      <c r="P14" s="733"/>
      <c r="Q14" s="737"/>
      <c r="R14" s="733"/>
      <c r="S14" s="733"/>
    </row>
    <row r="15" spans="1:19" ht="37.5" customHeight="1">
      <c r="A15" s="33"/>
      <c r="C15" s="733"/>
      <c r="D15" s="734"/>
      <c r="E15" s="741" t="s">
        <v>240</v>
      </c>
      <c r="F15" s="736"/>
      <c r="G15" s="733"/>
      <c r="H15" s="733"/>
      <c r="I15" s="733"/>
      <c r="J15" s="733"/>
      <c r="K15" s="733"/>
      <c r="L15" s="733"/>
      <c r="M15" s="733"/>
      <c r="N15" s="733"/>
      <c r="O15" s="733"/>
      <c r="P15" s="733"/>
      <c r="Q15" s="737">
        <v>5</v>
      </c>
      <c r="R15" s="733"/>
      <c r="S15" s="733"/>
    </row>
    <row r="16" spans="1:19" ht="12.75" customHeight="1">
      <c r="A16" s="33"/>
      <c r="C16" s="733"/>
      <c r="D16" s="734"/>
      <c r="E16" s="737"/>
      <c r="F16" s="736"/>
      <c r="G16" s="733"/>
      <c r="H16" s="733"/>
      <c r="I16" s="733"/>
      <c r="J16" s="733"/>
      <c r="K16" s="733"/>
      <c r="L16" s="733"/>
      <c r="M16" s="733"/>
      <c r="N16" s="733"/>
      <c r="O16" s="733"/>
      <c r="P16" s="733"/>
      <c r="Q16" s="737"/>
      <c r="R16" s="733"/>
      <c r="S16" s="733"/>
    </row>
    <row r="17" spans="1:19" ht="22.5" customHeight="1">
      <c r="A17" s="33"/>
      <c r="C17" s="733"/>
      <c r="D17" s="734"/>
      <c r="E17" s="735"/>
      <c r="F17" s="736"/>
      <c r="G17" s="733"/>
      <c r="H17" s="733"/>
      <c r="I17" s="733"/>
      <c r="J17" s="733"/>
      <c r="K17" s="733"/>
      <c r="L17" s="733"/>
      <c r="M17" s="733"/>
      <c r="N17" s="733"/>
      <c r="O17" s="733"/>
      <c r="P17" s="733"/>
      <c r="Q17" s="737"/>
      <c r="R17" s="733"/>
      <c r="S17" s="733"/>
    </row>
    <row r="18" spans="1:19" ht="12.75" customHeight="1">
      <c r="A18" s="33"/>
      <c r="C18" s="733"/>
      <c r="D18" s="734"/>
      <c r="E18" s="737"/>
      <c r="F18" s="736"/>
      <c r="G18" s="733"/>
      <c r="H18" s="733"/>
      <c r="I18" s="733"/>
      <c r="J18" s="733"/>
      <c r="K18" s="733"/>
      <c r="L18" s="733"/>
      <c r="M18" s="733"/>
      <c r="N18" s="733"/>
      <c r="O18" s="733"/>
      <c r="P18" s="733"/>
      <c r="Q18" s="737"/>
      <c r="R18" s="733"/>
      <c r="S18" s="733"/>
    </row>
    <row r="19" spans="1:17" ht="22.5" customHeight="1">
      <c r="A19" s="33"/>
      <c r="D19" s="32"/>
      <c r="E19" s="6"/>
      <c r="F19" s="33"/>
      <c r="Q19" s="34"/>
    </row>
    <row r="20" spans="1:17" ht="12.75" customHeight="1">
      <c r="A20" s="33"/>
      <c r="D20" s="32"/>
      <c r="E20" s="37"/>
      <c r="F20" s="33"/>
      <c r="Q20" s="34"/>
    </row>
    <row r="21" spans="1:17" ht="22.5" customHeight="1">
      <c r="A21" s="33"/>
      <c r="D21" s="32"/>
      <c r="E21" s="6"/>
      <c r="F21" s="33"/>
      <c r="Q21" s="34"/>
    </row>
    <row r="22" spans="1:17" ht="12.75" customHeight="1">
      <c r="A22" s="33"/>
      <c r="D22" s="32"/>
      <c r="E22" s="37"/>
      <c r="F22" s="33"/>
      <c r="Q22" s="34"/>
    </row>
    <row r="23" spans="5:17" ht="22.5" customHeight="1">
      <c r="E23" s="6"/>
      <c r="F23" s="33"/>
      <c r="Q23" s="38"/>
    </row>
    <row r="24" spans="5:17" ht="12.75" customHeight="1">
      <c r="E24" s="35"/>
      <c r="Q24" s="38"/>
    </row>
    <row r="25" spans="5:17" ht="22.5" customHeight="1">
      <c r="E25" s="6"/>
      <c r="F25" s="33"/>
      <c r="Q25" s="38"/>
    </row>
    <row r="26" spans="5:6" ht="12.75" customHeight="1">
      <c r="E26" s="36"/>
      <c r="F26" s="33"/>
    </row>
    <row r="27" spans="5:17" ht="22.5" customHeight="1">
      <c r="E27" s="6"/>
      <c r="F27" s="33"/>
      <c r="Q27" s="38"/>
    </row>
    <row r="28" spans="5:17" ht="12.75" customHeight="1">
      <c r="E28" s="37"/>
      <c r="F28" s="33"/>
      <c r="Q28" s="38"/>
    </row>
    <row r="29" spans="5:17" ht="22.5" customHeight="1">
      <c r="E29" s="6"/>
      <c r="F29" s="33"/>
      <c r="Q29" s="38"/>
    </row>
    <row r="30" spans="5:17" ht="12.75" customHeight="1">
      <c r="E30" s="37"/>
      <c r="F30" s="33"/>
      <c r="Q30" s="38"/>
    </row>
    <row r="31" spans="5:17" ht="21.75" customHeight="1">
      <c r="E31" s="6"/>
      <c r="F31" s="33"/>
      <c r="Q31" s="38"/>
    </row>
    <row r="32" spans="5:17" ht="12.75" customHeight="1">
      <c r="E32" s="37"/>
      <c r="F32" s="33"/>
      <c r="Q32" s="38"/>
    </row>
    <row r="33" spans="5:17" ht="22.5" customHeight="1">
      <c r="E33" s="37"/>
      <c r="F33" s="33"/>
      <c r="Q33" s="38"/>
    </row>
    <row r="34" spans="5:6" ht="18">
      <c r="E34" s="37"/>
      <c r="F34" s="33"/>
    </row>
    <row r="35" spans="5:6" ht="18">
      <c r="E35" s="37"/>
      <c r="F35" s="33"/>
    </row>
    <row r="36" spans="5:6" ht="18">
      <c r="E36" s="37"/>
      <c r="F36" s="33"/>
    </row>
    <row r="37" spans="5:6" ht="18">
      <c r="E37" s="37"/>
      <c r="F37" s="33"/>
    </row>
    <row r="38" spans="5:6" ht="18">
      <c r="E38" s="37"/>
      <c r="F38" s="33"/>
    </row>
    <row r="39" spans="5:6" ht="18">
      <c r="E39" s="37"/>
      <c r="F39" s="33"/>
    </row>
  </sheetData>
  <sheetProtection/>
  <mergeCells count="1">
    <mergeCell ref="A3:U3"/>
  </mergeCells>
  <printOptions/>
  <pageMargins left="0.4330708661417323" right="0.35433070866141736" top="0.5118110236220472" bottom="0.3937007874015748" header="0.15748031496062992" footer="0.15748031496062992"/>
  <pageSetup cellComments="asDisplayed" fitToHeight="1" fitToWidth="1" horizontalDpi="600" verticalDpi="600" orientation="landscape" paperSize="9" scale="80" r:id="rId2"/>
  <headerFooter alignWithMargins="0">
    <oddFooter>&amp;L53-267（H27.9）　PC対応帳票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showGridLines="0" view="pageBreakPreview" zoomScale="70" zoomScaleSheetLayoutView="70" zoomScalePageLayoutView="0" workbookViewId="0" topLeftCell="A1">
      <selection activeCell="J10" sqref="J10"/>
    </sheetView>
  </sheetViews>
  <sheetFormatPr defaultColWidth="9.00390625" defaultRowHeight="13.5"/>
  <cols>
    <col min="1" max="1" width="4.875" style="7" customWidth="1"/>
    <col min="2" max="10" width="9.75390625" style="7" customWidth="1"/>
    <col min="11" max="11" width="12.25390625" style="7" customWidth="1"/>
    <col min="12" max="20" width="9.75390625" style="7" customWidth="1"/>
    <col min="21" max="16384" width="9.00390625" style="7" customWidth="1"/>
  </cols>
  <sheetData>
    <row r="1" spans="2:19" ht="24.75" customHeight="1" thickBot="1">
      <c r="B1" s="55" t="s">
        <v>6</v>
      </c>
      <c r="C1" s="219" t="str">
        <f>" "&amp;'表紙'!C28</f>
        <v> 株式会社　●●商事</v>
      </c>
      <c r="D1" s="114"/>
      <c r="E1" s="114"/>
      <c r="G1" s="764" t="s">
        <v>227</v>
      </c>
      <c r="H1" s="764"/>
      <c r="I1" s="764"/>
      <c r="J1" s="764"/>
      <c r="K1" s="764"/>
      <c r="L1" s="764"/>
      <c r="M1" s="764"/>
      <c r="N1" s="764"/>
      <c r="O1" s="764"/>
      <c r="S1" s="8"/>
    </row>
    <row r="2" spans="19:20" ht="14.25" customHeight="1" thickTop="1">
      <c r="S2" s="754"/>
      <c r="T2" s="755"/>
    </row>
    <row r="3" spans="1:19" ht="15.75" customHeight="1">
      <c r="A3" s="9"/>
      <c r="B3" s="10" t="s">
        <v>17</v>
      </c>
      <c r="C3" s="11"/>
      <c r="D3" s="9"/>
      <c r="E3" s="9"/>
      <c r="F3" s="9"/>
      <c r="G3" s="9"/>
      <c r="H3" s="9"/>
      <c r="I3" s="9"/>
      <c r="J3" s="9"/>
      <c r="K3" s="9"/>
      <c r="L3" s="12" t="s">
        <v>18</v>
      </c>
      <c r="S3" s="13"/>
    </row>
    <row r="4" spans="1:19" ht="15.75" customHeight="1">
      <c r="A4" s="9"/>
      <c r="B4" s="765" t="str">
        <f>'表紙'!$F$14&amp;" "&amp;'表紙'!$G$14&amp;'表紙'!$H$14&amp;" "&amp;'表紙'!$I$14&amp;'表紙'!$J$14</f>
        <v>（平成 30年 2 月期 ～ 平成 34 年 2 月期）</v>
      </c>
      <c r="C4" s="765"/>
      <c r="D4" s="765"/>
      <c r="E4" s="765"/>
      <c r="F4" s="765"/>
      <c r="G4" s="765"/>
      <c r="H4" s="765"/>
      <c r="I4" s="765"/>
      <c r="J4" s="765"/>
      <c r="K4" s="9"/>
      <c r="L4" s="7" t="s">
        <v>89</v>
      </c>
      <c r="S4" s="13" t="s">
        <v>19</v>
      </c>
    </row>
    <row r="5" spans="1:19" ht="15.75" customHeight="1">
      <c r="A5" s="9"/>
      <c r="B5" s="765"/>
      <c r="C5" s="765"/>
      <c r="D5" s="765"/>
      <c r="E5" s="765"/>
      <c r="F5" s="765"/>
      <c r="G5" s="765"/>
      <c r="H5" s="765"/>
      <c r="I5" s="765"/>
      <c r="J5" s="765"/>
      <c r="K5" s="9"/>
      <c r="L5" s="313"/>
      <c r="M5" s="314"/>
      <c r="N5" s="315" t="str">
        <f>'表紙'!AD4</f>
        <v>平成29年2月期</v>
      </c>
      <c r="O5" s="316" t="str">
        <f>'表紙'!AE4</f>
        <v>平成30年2月期</v>
      </c>
      <c r="P5" s="317" t="str">
        <f>'表紙'!AF4</f>
        <v>平成31年2月期</v>
      </c>
      <c r="Q5" s="317" t="str">
        <f>'表紙'!AG4</f>
        <v>平成32年2月期</v>
      </c>
      <c r="R5" s="317" t="str">
        <f>'表紙'!AH4</f>
        <v>平成33年2月期</v>
      </c>
      <c r="S5" s="318" t="str">
        <f>'表紙'!AI4</f>
        <v>平成34年2月期</v>
      </c>
    </row>
    <row r="6" spans="1:19" ht="15.75" customHeight="1">
      <c r="A6" s="9"/>
      <c r="B6" s="14" t="s">
        <v>20</v>
      </c>
      <c r="C6" s="15"/>
      <c r="D6" s="15"/>
      <c r="E6" s="15"/>
      <c r="F6" s="15"/>
      <c r="G6" s="15"/>
      <c r="H6" s="15"/>
      <c r="I6" s="15"/>
      <c r="J6" s="15"/>
      <c r="K6" s="9"/>
      <c r="L6" s="319" t="s">
        <v>9</v>
      </c>
      <c r="M6" s="320"/>
      <c r="N6" s="220" t="e">
        <f>#REF!</f>
        <v>#REF!</v>
      </c>
      <c r="O6" s="221">
        <f>'経営５カ年計画'!$I$6</f>
        <v>0</v>
      </c>
      <c r="P6" s="222">
        <f>'経営５カ年計画'!$K$6</f>
        <v>0</v>
      </c>
      <c r="Q6" s="222">
        <f>'経営５カ年計画'!$M$6</f>
        <v>0</v>
      </c>
      <c r="R6" s="222">
        <f>'経営５カ年計画'!$O$6</f>
        <v>0</v>
      </c>
      <c r="S6" s="222">
        <f>'経営５カ年計画'!Q6</f>
        <v>0</v>
      </c>
    </row>
    <row r="7" spans="1:20" ht="15.75" customHeight="1">
      <c r="A7" s="9"/>
      <c r="B7" s="766"/>
      <c r="C7" s="767"/>
      <c r="D7" s="767"/>
      <c r="E7" s="767"/>
      <c r="F7" s="767"/>
      <c r="G7" s="767"/>
      <c r="H7" s="767"/>
      <c r="I7" s="767"/>
      <c r="J7" s="768"/>
      <c r="K7" s="9"/>
      <c r="L7" s="321" t="s">
        <v>12</v>
      </c>
      <c r="M7" s="322"/>
      <c r="N7" s="223">
        <f>'経営５カ年計画'!$G$9</f>
        <v>30</v>
      </c>
      <c r="O7" s="221">
        <f>'経営５カ年計画'!$I$9</f>
        <v>0</v>
      </c>
      <c r="P7" s="222">
        <f>'経営５カ年計画'!$K$9</f>
        <v>0</v>
      </c>
      <c r="Q7" s="222">
        <f>'経営５カ年計画'!$M$9</f>
        <v>0</v>
      </c>
      <c r="R7" s="222">
        <f>'経営５カ年計画'!$O$9</f>
        <v>0</v>
      </c>
      <c r="S7" s="222">
        <f>'経営５カ年計画'!Q9</f>
        <v>0</v>
      </c>
      <c r="T7" s="16"/>
    </row>
    <row r="8" spans="1:20" ht="15.75" customHeight="1">
      <c r="A8" s="9"/>
      <c r="B8" s="769"/>
      <c r="C8" s="770"/>
      <c r="D8" s="770"/>
      <c r="E8" s="770"/>
      <c r="F8" s="770"/>
      <c r="G8" s="770"/>
      <c r="H8" s="770"/>
      <c r="I8" s="770"/>
      <c r="J8" s="771"/>
      <c r="K8" s="9"/>
      <c r="L8" s="323" t="s">
        <v>21</v>
      </c>
      <c r="M8" s="324"/>
      <c r="N8" s="224" t="e">
        <f aca="true" t="shared" si="0" ref="N8:S8">IF(N6=0,0,N7/N6)</f>
        <v>#REF!</v>
      </c>
      <c r="O8" s="225">
        <f t="shared" si="0"/>
        <v>0</v>
      </c>
      <c r="P8" s="226">
        <f t="shared" si="0"/>
        <v>0</v>
      </c>
      <c r="Q8" s="226">
        <f t="shared" si="0"/>
        <v>0</v>
      </c>
      <c r="R8" s="226">
        <f t="shared" si="0"/>
        <v>0</v>
      </c>
      <c r="S8" s="226">
        <f t="shared" si="0"/>
        <v>0</v>
      </c>
      <c r="T8" s="56"/>
    </row>
    <row r="9" spans="1:20" ht="15.75" customHeight="1">
      <c r="A9" s="9"/>
      <c r="B9" s="769"/>
      <c r="C9" s="770"/>
      <c r="D9" s="770"/>
      <c r="E9" s="770"/>
      <c r="F9" s="770"/>
      <c r="G9" s="770"/>
      <c r="H9" s="770"/>
      <c r="I9" s="770"/>
      <c r="J9" s="771"/>
      <c r="K9" s="9"/>
      <c r="L9" s="321" t="s">
        <v>13</v>
      </c>
      <c r="M9" s="322"/>
      <c r="N9" s="223">
        <f>'経営５カ年計画'!G11</f>
        <v>0</v>
      </c>
      <c r="O9" s="221">
        <f>'経営５カ年計画'!$I$11</f>
        <v>0</v>
      </c>
      <c r="P9" s="222">
        <f>'経営５カ年計画'!$K$11</f>
        <v>0</v>
      </c>
      <c r="Q9" s="222">
        <f>'経営５カ年計画'!$M$11</f>
        <v>0</v>
      </c>
      <c r="R9" s="222">
        <f>'経営５カ年計画'!$O$11</f>
        <v>0</v>
      </c>
      <c r="S9" s="222">
        <f>'経営５カ年計画'!Q11</f>
        <v>0</v>
      </c>
      <c r="T9" s="56"/>
    </row>
    <row r="10" spans="1:20" ht="15.75" customHeight="1">
      <c r="A10" s="9"/>
      <c r="B10" s="769"/>
      <c r="C10" s="770"/>
      <c r="D10" s="770"/>
      <c r="E10" s="770"/>
      <c r="F10" s="770"/>
      <c r="G10" s="770"/>
      <c r="H10" s="770"/>
      <c r="I10" s="770"/>
      <c r="J10" s="771"/>
      <c r="K10" s="9"/>
      <c r="L10" s="321" t="s">
        <v>22</v>
      </c>
      <c r="M10" s="322"/>
      <c r="N10" s="223">
        <f>'販管費計画'!G10</f>
        <v>0</v>
      </c>
      <c r="O10" s="221">
        <f>'販管費計画'!$I$10</f>
        <v>0</v>
      </c>
      <c r="P10" s="222">
        <f>'販管費計画'!$K$10</f>
        <v>0</v>
      </c>
      <c r="Q10" s="222">
        <f>'販管費計画'!$M$10</f>
        <v>0</v>
      </c>
      <c r="R10" s="222">
        <f>'販管費計画'!$O$10</f>
        <v>0</v>
      </c>
      <c r="S10" s="222">
        <f>'販管費計画'!Q10</f>
        <v>0</v>
      </c>
      <c r="T10" s="57"/>
    </row>
    <row r="11" spans="1:19" ht="15.75" customHeight="1">
      <c r="A11" s="9"/>
      <c r="B11" s="769"/>
      <c r="C11" s="770"/>
      <c r="D11" s="770"/>
      <c r="E11" s="770"/>
      <c r="F11" s="770"/>
      <c r="G11" s="770"/>
      <c r="H11" s="770"/>
      <c r="I11" s="770"/>
      <c r="J11" s="771"/>
      <c r="K11" s="9"/>
      <c r="L11" s="323" t="s">
        <v>23</v>
      </c>
      <c r="M11" s="324"/>
      <c r="N11" s="224" t="e">
        <f aca="true" t="shared" si="1" ref="N11:S11">IF(N6=0,0,N9/N6)</f>
        <v>#REF!</v>
      </c>
      <c r="O11" s="225">
        <f t="shared" si="1"/>
        <v>0</v>
      </c>
      <c r="P11" s="226">
        <f t="shared" si="1"/>
        <v>0</v>
      </c>
      <c r="Q11" s="226">
        <f t="shared" si="1"/>
        <v>0</v>
      </c>
      <c r="R11" s="226">
        <f t="shared" si="1"/>
        <v>0</v>
      </c>
      <c r="S11" s="226">
        <f t="shared" si="1"/>
        <v>0</v>
      </c>
    </row>
    <row r="12" spans="1:19" ht="15.75" customHeight="1">
      <c r="A12" s="9"/>
      <c r="B12" s="769"/>
      <c r="C12" s="770"/>
      <c r="D12" s="770"/>
      <c r="E12" s="770"/>
      <c r="F12" s="770"/>
      <c r="G12" s="770"/>
      <c r="H12" s="770"/>
      <c r="I12" s="770"/>
      <c r="J12" s="771"/>
      <c r="K12" s="731"/>
      <c r="L12" s="319" t="s">
        <v>98</v>
      </c>
      <c r="M12" s="320"/>
      <c r="N12" s="220">
        <f aca="true" t="shared" si="2" ref="N12:S12">N7-N9</f>
        <v>30</v>
      </c>
      <c r="O12" s="221">
        <f t="shared" si="2"/>
        <v>0</v>
      </c>
      <c r="P12" s="222">
        <f t="shared" si="2"/>
        <v>0</v>
      </c>
      <c r="Q12" s="222">
        <f t="shared" si="2"/>
        <v>0</v>
      </c>
      <c r="R12" s="222">
        <f t="shared" si="2"/>
        <v>0</v>
      </c>
      <c r="S12" s="222">
        <f t="shared" si="2"/>
        <v>0</v>
      </c>
    </row>
    <row r="13" spans="1:21" ht="15.75" customHeight="1">
      <c r="A13" s="9"/>
      <c r="B13" s="769"/>
      <c r="C13" s="770"/>
      <c r="D13" s="770"/>
      <c r="E13" s="770"/>
      <c r="F13" s="770"/>
      <c r="G13" s="770"/>
      <c r="H13" s="770"/>
      <c r="I13" s="770"/>
      <c r="J13" s="771"/>
      <c r="K13" s="9"/>
      <c r="L13" s="323" t="s">
        <v>99</v>
      </c>
      <c r="M13" s="324"/>
      <c r="N13" s="224" t="e">
        <f aca="true" t="shared" si="3" ref="N13:S13">IF(N6=0,0,N12/N6)</f>
        <v>#REF!</v>
      </c>
      <c r="O13" s="225">
        <f t="shared" si="3"/>
        <v>0</v>
      </c>
      <c r="P13" s="226">
        <f t="shared" si="3"/>
        <v>0</v>
      </c>
      <c r="Q13" s="226">
        <f t="shared" si="3"/>
        <v>0</v>
      </c>
      <c r="R13" s="226">
        <f t="shared" si="3"/>
        <v>0</v>
      </c>
      <c r="S13" s="226">
        <f t="shared" si="3"/>
        <v>0</v>
      </c>
      <c r="U13" s="17"/>
    </row>
    <row r="14" spans="1:11" ht="15.75" customHeight="1">
      <c r="A14" s="9"/>
      <c r="B14" s="769"/>
      <c r="C14" s="770"/>
      <c r="D14" s="770"/>
      <c r="E14" s="770"/>
      <c r="F14" s="770"/>
      <c r="G14" s="772"/>
      <c r="H14" s="770"/>
      <c r="I14" s="770"/>
      <c r="J14" s="771"/>
      <c r="K14" s="9"/>
    </row>
    <row r="15" spans="1:20" ht="15.75" customHeight="1">
      <c r="A15" s="9"/>
      <c r="B15" s="769"/>
      <c r="C15" s="770"/>
      <c r="D15" s="770"/>
      <c r="E15" s="770"/>
      <c r="F15" s="770"/>
      <c r="G15" s="770"/>
      <c r="H15" s="770"/>
      <c r="I15" s="770"/>
      <c r="J15" s="771"/>
      <c r="K15" s="9"/>
      <c r="L15" s="12" t="s">
        <v>229</v>
      </c>
      <c r="T15" s="13" t="s">
        <v>19</v>
      </c>
    </row>
    <row r="16" spans="1:20" ht="15.75" customHeight="1">
      <c r="A16" s="9"/>
      <c r="B16" s="769"/>
      <c r="C16" s="770"/>
      <c r="D16" s="770"/>
      <c r="E16" s="770"/>
      <c r="F16" s="770"/>
      <c r="G16" s="770"/>
      <c r="H16" s="770"/>
      <c r="I16" s="770"/>
      <c r="J16" s="771"/>
      <c r="K16" s="9"/>
      <c r="L16" s="756" t="s">
        <v>24</v>
      </c>
      <c r="M16" s="757"/>
      <c r="N16" s="760" t="s">
        <v>25</v>
      </c>
      <c r="O16" s="756" t="s">
        <v>26</v>
      </c>
      <c r="P16" s="760" t="s">
        <v>179</v>
      </c>
      <c r="Q16" s="760" t="s">
        <v>27</v>
      </c>
      <c r="R16" s="760" t="s">
        <v>28</v>
      </c>
      <c r="S16" s="760" t="s">
        <v>29</v>
      </c>
      <c r="T16" s="760" t="s">
        <v>90</v>
      </c>
    </row>
    <row r="17" spans="1:20" ht="15.75" customHeight="1">
      <c r="A17" s="9"/>
      <c r="B17" s="769"/>
      <c r="C17" s="770"/>
      <c r="D17" s="770"/>
      <c r="E17" s="770"/>
      <c r="F17" s="770"/>
      <c r="G17" s="770"/>
      <c r="H17" s="770"/>
      <c r="I17" s="770"/>
      <c r="J17" s="771"/>
      <c r="K17" s="9"/>
      <c r="L17" s="758"/>
      <c r="M17" s="759"/>
      <c r="N17" s="761"/>
      <c r="O17" s="762"/>
      <c r="P17" s="763"/>
      <c r="Q17" s="761"/>
      <c r="R17" s="761"/>
      <c r="S17" s="761"/>
      <c r="T17" s="761"/>
    </row>
    <row r="18" spans="1:21" ht="15.75" customHeight="1">
      <c r="A18" s="9"/>
      <c r="B18" s="773"/>
      <c r="C18" s="774"/>
      <c r="D18" s="774"/>
      <c r="E18" s="774"/>
      <c r="F18" s="774"/>
      <c r="G18" s="774"/>
      <c r="H18" s="774"/>
      <c r="I18" s="774"/>
      <c r="J18" s="775"/>
      <c r="K18" s="9"/>
      <c r="L18" s="778"/>
      <c r="M18" s="779"/>
      <c r="N18" s="329"/>
      <c r="O18" s="330"/>
      <c r="P18" s="331" t="s">
        <v>217</v>
      </c>
      <c r="Q18" s="227" t="e">
        <f>#REF!</f>
        <v>#REF!</v>
      </c>
      <c r="R18" s="228" t="e">
        <f>MAX(#REF!)</f>
        <v>#REF!</v>
      </c>
      <c r="S18" s="229" t="e">
        <f>#REF!</f>
        <v>#REF!</v>
      </c>
      <c r="T18" s="229" t="e">
        <f>#REF!</f>
        <v>#REF!</v>
      </c>
      <c r="U18" s="17"/>
    </row>
    <row r="19" spans="1:21" ht="15.75" customHeight="1">
      <c r="A19" s="9"/>
      <c r="B19"/>
      <c r="C19"/>
      <c r="D19"/>
      <c r="E19"/>
      <c r="F19"/>
      <c r="G19"/>
      <c r="H19"/>
      <c r="I19"/>
      <c r="J19"/>
      <c r="K19" s="9"/>
      <c r="L19" s="780"/>
      <c r="M19" s="781"/>
      <c r="N19" s="332"/>
      <c r="O19" s="333"/>
      <c r="P19" s="334" t="s">
        <v>219</v>
      </c>
      <c r="Q19" s="230" t="e">
        <f>#REF!</f>
        <v>#REF!</v>
      </c>
      <c r="R19" s="231" t="e">
        <f>#REF!</f>
        <v>#REF!</v>
      </c>
      <c r="S19" s="232" t="e">
        <f>#REF!</f>
        <v>#REF!</v>
      </c>
      <c r="T19" s="232" t="e">
        <f>#REF!</f>
        <v>#REF!</v>
      </c>
      <c r="U19" s="99"/>
    </row>
    <row r="20" spans="1:21" ht="15.75" customHeight="1">
      <c r="A20" s="9"/>
      <c r="B20" s="10" t="s">
        <v>177</v>
      </c>
      <c r="C20" s="15"/>
      <c r="D20" s="9"/>
      <c r="E20" s="9"/>
      <c r="F20" s="9"/>
      <c r="G20" s="9"/>
      <c r="H20" s="15"/>
      <c r="I20" s="15"/>
      <c r="J20" s="15"/>
      <c r="K20" s="9"/>
      <c r="L20" s="780"/>
      <c r="M20" s="781"/>
      <c r="N20" s="332"/>
      <c r="O20" s="333"/>
      <c r="P20" s="334" t="s">
        <v>220</v>
      </c>
      <c r="Q20" s="230" t="e">
        <f>#REF!</f>
        <v>#REF!</v>
      </c>
      <c r="R20" s="231" t="e">
        <f>#REF!</f>
        <v>#REF!</v>
      </c>
      <c r="S20" s="232" t="e">
        <f>#REF!</f>
        <v>#REF!</v>
      </c>
      <c r="T20" s="232" t="e">
        <f>#REF!</f>
        <v>#REF!</v>
      </c>
      <c r="U20" s="99"/>
    </row>
    <row r="21" spans="1:20" ht="15.75" customHeight="1" thickBot="1">
      <c r="A21" s="9"/>
      <c r="B21" s="766"/>
      <c r="C21" s="767"/>
      <c r="D21" s="767"/>
      <c r="E21" s="767"/>
      <c r="F21" s="767"/>
      <c r="G21" s="767"/>
      <c r="H21" s="767"/>
      <c r="I21" s="767"/>
      <c r="J21" s="768"/>
      <c r="K21" s="9"/>
      <c r="L21" s="776"/>
      <c r="M21" s="777"/>
      <c r="N21" s="335"/>
      <c r="O21" s="336"/>
      <c r="P21" s="337"/>
      <c r="Q21" s="338"/>
      <c r="R21" s="339"/>
      <c r="S21" s="340"/>
      <c r="T21" s="340"/>
    </row>
    <row r="22" spans="1:20" ht="15.75" customHeight="1" thickBot="1" thickTop="1">
      <c r="A22" s="9"/>
      <c r="B22" s="769"/>
      <c r="C22" s="770"/>
      <c r="D22" s="770"/>
      <c r="E22" s="770"/>
      <c r="F22" s="770"/>
      <c r="G22" s="770"/>
      <c r="H22" s="770"/>
      <c r="I22" s="770"/>
      <c r="J22" s="771"/>
      <c r="K22" s="9"/>
      <c r="L22" s="325" t="s">
        <v>30</v>
      </c>
      <c r="M22" s="326"/>
      <c r="N22" s="327"/>
      <c r="O22" s="233">
        <f aca="true" t="shared" si="4" ref="O22:T22">SUM(O18:O21)</f>
        <v>0</v>
      </c>
      <c r="P22" s="328"/>
      <c r="Q22" s="234" t="e">
        <f t="shared" si="4"/>
        <v>#REF!</v>
      </c>
      <c r="R22" s="235" t="e">
        <f t="shared" si="4"/>
        <v>#REF!</v>
      </c>
      <c r="S22" s="236" t="e">
        <f t="shared" si="4"/>
        <v>#REF!</v>
      </c>
      <c r="T22" s="236" t="e">
        <f t="shared" si="4"/>
        <v>#REF!</v>
      </c>
    </row>
    <row r="23" spans="1:11" ht="15.75" customHeight="1" thickTop="1">
      <c r="A23" s="9"/>
      <c r="B23" s="769"/>
      <c r="C23" s="770"/>
      <c r="D23" s="770"/>
      <c r="E23" s="770"/>
      <c r="F23" s="770"/>
      <c r="G23" s="770"/>
      <c r="H23" s="770"/>
      <c r="I23" s="770"/>
      <c r="J23" s="771"/>
      <c r="K23" s="9"/>
    </row>
    <row r="24" spans="1:20" ht="15.75" customHeight="1">
      <c r="A24" s="9"/>
      <c r="B24" s="769"/>
      <c r="C24" s="770"/>
      <c r="D24" s="770"/>
      <c r="E24" s="770"/>
      <c r="F24" s="770"/>
      <c r="G24" s="770"/>
      <c r="H24" s="770"/>
      <c r="I24" s="770"/>
      <c r="J24" s="771"/>
      <c r="K24" s="18"/>
      <c r="L24" s="12" t="s">
        <v>230</v>
      </c>
      <c r="T24" s="13" t="s">
        <v>19</v>
      </c>
    </row>
    <row r="25" spans="1:20" ht="15.75" customHeight="1">
      <c r="A25" s="9"/>
      <c r="B25" s="769"/>
      <c r="C25" s="770"/>
      <c r="D25" s="770"/>
      <c r="E25" s="770"/>
      <c r="F25" s="770"/>
      <c r="G25" s="770"/>
      <c r="H25" s="770"/>
      <c r="I25" s="770"/>
      <c r="J25" s="771"/>
      <c r="K25" s="18"/>
      <c r="L25" s="313"/>
      <c r="M25" s="341"/>
      <c r="N25" s="315" t="str">
        <f>'表紙'!AD4</f>
        <v>平成29年2月期</v>
      </c>
      <c r="O25" s="316" t="str">
        <f>'表紙'!AE4</f>
        <v>平成30年2月期</v>
      </c>
      <c r="P25" s="317" t="str">
        <f>'表紙'!AF4</f>
        <v>平成31年2月期</v>
      </c>
      <c r="Q25" s="317" t="str">
        <f>'表紙'!AG4</f>
        <v>平成32年2月期</v>
      </c>
      <c r="R25" s="317" t="str">
        <f>'表紙'!AH4</f>
        <v>平成33年2月期</v>
      </c>
      <c r="S25" s="318" t="str">
        <f>'表紙'!AI4</f>
        <v>平成34年2月期</v>
      </c>
      <c r="T25" s="342" t="s">
        <v>31</v>
      </c>
    </row>
    <row r="26" spans="1:20" ht="15.75" customHeight="1">
      <c r="A26" s="9"/>
      <c r="B26" s="769"/>
      <c r="C26" s="770"/>
      <c r="D26" s="770"/>
      <c r="E26" s="770"/>
      <c r="F26" s="770"/>
      <c r="G26" s="770"/>
      <c r="H26" s="770"/>
      <c r="I26" s="770"/>
      <c r="J26" s="771"/>
      <c r="K26" s="18"/>
      <c r="L26" s="343" t="s">
        <v>32</v>
      </c>
      <c r="M26" s="344"/>
      <c r="N26" s="272">
        <f>'経営５カ年計画'!G30</f>
        <v>30</v>
      </c>
      <c r="O26" s="273">
        <f>'経営５カ年計画'!I30</f>
        <v>0</v>
      </c>
      <c r="P26" s="274">
        <f>'経営５カ年計画'!K30</f>
        <v>0</v>
      </c>
      <c r="Q26" s="274">
        <f>'経営５カ年計画'!M30</f>
        <v>0</v>
      </c>
      <c r="R26" s="274">
        <f>'経営５カ年計画'!O30</f>
        <v>0</v>
      </c>
      <c r="S26" s="275">
        <f>'経営５カ年計画'!Q30</f>
        <v>0</v>
      </c>
      <c r="T26" s="275">
        <f aca="true" t="shared" si="5" ref="T26:T31">SUM(O26:S26)</f>
        <v>0</v>
      </c>
    </row>
    <row r="27" spans="1:20" ht="15.75" customHeight="1">
      <c r="A27" s="9"/>
      <c r="B27" s="769"/>
      <c r="C27" s="770"/>
      <c r="D27" s="770"/>
      <c r="E27" s="770"/>
      <c r="F27" s="770"/>
      <c r="G27" s="770"/>
      <c r="H27" s="770"/>
      <c r="I27" s="770"/>
      <c r="J27" s="771"/>
      <c r="K27" s="18"/>
      <c r="L27" s="345" t="s">
        <v>33</v>
      </c>
      <c r="M27" s="346"/>
      <c r="N27" s="276">
        <f>'経営５カ年計画'!G31</f>
        <v>0</v>
      </c>
      <c r="O27" s="277">
        <f>'経営５カ年計画'!I31</f>
        <v>0</v>
      </c>
      <c r="P27" s="278">
        <f>'経営５カ年計画'!K31</f>
        <v>0</v>
      </c>
      <c r="Q27" s="278">
        <f>'経営５カ年計画'!M31</f>
        <v>0</v>
      </c>
      <c r="R27" s="278">
        <f>'経営５カ年計画'!O31</f>
        <v>0</v>
      </c>
      <c r="S27" s="278">
        <f>'経営５カ年計画'!Q31</f>
        <v>0</v>
      </c>
      <c r="T27" s="256">
        <f t="shared" si="5"/>
        <v>0</v>
      </c>
    </row>
    <row r="28" spans="2:20" ht="15.75" customHeight="1">
      <c r="B28" s="769"/>
      <c r="C28" s="770"/>
      <c r="D28" s="770"/>
      <c r="E28" s="770"/>
      <c r="F28" s="770"/>
      <c r="G28" s="770"/>
      <c r="H28" s="770"/>
      <c r="I28" s="770"/>
      <c r="J28" s="771"/>
      <c r="K28" s="18"/>
      <c r="L28" s="347" t="s">
        <v>166</v>
      </c>
      <c r="M28" s="348"/>
      <c r="N28" s="279">
        <f>'経営５カ年計画'!G32</f>
        <v>0</v>
      </c>
      <c r="O28" s="280">
        <f>'経営５カ年計画'!I32</f>
        <v>0</v>
      </c>
      <c r="P28" s="281">
        <f>'経営５カ年計画'!K32</f>
        <v>0</v>
      </c>
      <c r="Q28" s="281">
        <f>'経営５カ年計画'!M32</f>
        <v>0</v>
      </c>
      <c r="R28" s="281">
        <f>'経営５カ年計画'!O32</f>
        <v>0</v>
      </c>
      <c r="S28" s="281">
        <f>'経営５カ年計画'!Q32</f>
        <v>0</v>
      </c>
      <c r="T28" s="281">
        <f t="shared" si="5"/>
        <v>0</v>
      </c>
    </row>
    <row r="29" spans="1:20" ht="15.75" customHeight="1" thickBot="1">
      <c r="A29" s="9"/>
      <c r="B29" s="769"/>
      <c r="C29" s="770"/>
      <c r="D29" s="770"/>
      <c r="E29" s="770"/>
      <c r="F29" s="770"/>
      <c r="G29" s="770"/>
      <c r="H29" s="770"/>
      <c r="I29" s="770"/>
      <c r="J29" s="771"/>
      <c r="K29" s="18"/>
      <c r="L29" s="349" t="str">
        <f>'経営５カ年計画'!B33</f>
        <v>※手入力</v>
      </c>
      <c r="M29" s="350"/>
      <c r="N29" s="282">
        <f>'経営５カ年計画'!G33</f>
        <v>0</v>
      </c>
      <c r="O29" s="283">
        <f>'経営５カ年計画'!I33</f>
        <v>0</v>
      </c>
      <c r="P29" s="284">
        <f>'経営５カ年計画'!K33</f>
        <v>0</v>
      </c>
      <c r="Q29" s="284">
        <f>'経営５カ年計画'!M33</f>
        <v>0</v>
      </c>
      <c r="R29" s="284">
        <f>'経営５カ年計画'!O33</f>
        <v>0</v>
      </c>
      <c r="S29" s="284">
        <f>'経営５カ年計画'!Q33</f>
        <v>0</v>
      </c>
      <c r="T29" s="235">
        <f t="shared" si="5"/>
        <v>0</v>
      </c>
    </row>
    <row r="30" spans="1:20" ht="15.75" customHeight="1" thickBot="1" thickTop="1">
      <c r="A30" s="9"/>
      <c r="B30" s="769"/>
      <c r="C30" s="770"/>
      <c r="D30" s="770"/>
      <c r="E30" s="770"/>
      <c r="F30" s="770"/>
      <c r="G30" s="770"/>
      <c r="H30" s="770"/>
      <c r="I30" s="770"/>
      <c r="J30" s="771"/>
      <c r="K30" s="18"/>
      <c r="L30" s="351" t="s">
        <v>34</v>
      </c>
      <c r="M30" s="352"/>
      <c r="N30" s="285">
        <f>'経営５カ年計画'!G34</f>
        <v>60</v>
      </c>
      <c r="O30" s="286">
        <f>'経営５カ年計画'!I34</f>
        <v>0</v>
      </c>
      <c r="P30" s="287">
        <f>'経営５カ年計画'!K34</f>
        <v>0</v>
      </c>
      <c r="Q30" s="287">
        <f>'経営５カ年計画'!M34</f>
        <v>0</v>
      </c>
      <c r="R30" s="287">
        <f>'経営５カ年計画'!O34</f>
        <v>0</v>
      </c>
      <c r="S30" s="287">
        <f>'経営５カ年計画'!Q34</f>
        <v>0</v>
      </c>
      <c r="T30" s="287">
        <f t="shared" si="5"/>
        <v>0</v>
      </c>
    </row>
    <row r="31" spans="1:20" ht="15.75" customHeight="1" thickBot="1" thickTop="1">
      <c r="A31" s="9"/>
      <c r="B31" s="769"/>
      <c r="C31" s="770"/>
      <c r="D31" s="770"/>
      <c r="E31" s="770"/>
      <c r="F31" s="770"/>
      <c r="G31" s="770"/>
      <c r="H31" s="770"/>
      <c r="I31" s="770"/>
      <c r="J31" s="771"/>
      <c r="K31" s="18"/>
      <c r="L31" s="353" t="s">
        <v>165</v>
      </c>
      <c r="M31" s="350"/>
      <c r="N31" s="285">
        <f>'経営５カ年計画'!G35</f>
        <v>0</v>
      </c>
      <c r="O31" s="236">
        <f>'経営５カ年計画'!I35</f>
        <v>0</v>
      </c>
      <c r="P31" s="235">
        <f>'経営５カ年計画'!K35</f>
        <v>0</v>
      </c>
      <c r="Q31" s="235">
        <f>'経営５カ年計画'!M35</f>
        <v>0</v>
      </c>
      <c r="R31" s="235">
        <f>'経営５カ年計画'!O35</f>
        <v>0</v>
      </c>
      <c r="S31" s="235">
        <f>'経営５カ年計画'!Q35</f>
        <v>0</v>
      </c>
      <c r="T31" s="287">
        <f t="shared" si="5"/>
        <v>0</v>
      </c>
    </row>
    <row r="32" spans="1:20" ht="15.75" customHeight="1" thickTop="1">
      <c r="A32" s="9"/>
      <c r="B32" s="773"/>
      <c r="C32" s="774"/>
      <c r="D32" s="774"/>
      <c r="E32" s="774"/>
      <c r="F32" s="774"/>
      <c r="G32" s="774"/>
      <c r="H32" s="774"/>
      <c r="I32" s="774"/>
      <c r="J32" s="775"/>
      <c r="K32" s="19"/>
      <c r="L32" s="354" t="s">
        <v>35</v>
      </c>
      <c r="M32" s="355"/>
      <c r="N32" s="288" t="e">
        <f>#REF!</f>
        <v>#REF!</v>
      </c>
      <c r="O32" s="289" t="e">
        <f>#REF!</f>
        <v>#REF!</v>
      </c>
      <c r="P32" s="290" t="e">
        <f>#REF!</f>
        <v>#REF!</v>
      </c>
      <c r="Q32" s="290" t="e">
        <f>#REF!</f>
        <v>#REF!</v>
      </c>
      <c r="R32" s="290" t="e">
        <f>#REF!</f>
        <v>#REF!</v>
      </c>
      <c r="S32" s="290" t="e">
        <f>#REF!</f>
        <v>#REF!</v>
      </c>
      <c r="T32" s="58"/>
    </row>
    <row r="33" spans="1:21" ht="15.75" customHeight="1">
      <c r="A33" s="9"/>
      <c r="B33"/>
      <c r="C33"/>
      <c r="D33"/>
      <c r="E33"/>
      <c r="F33"/>
      <c r="G33"/>
      <c r="H33"/>
      <c r="I33"/>
      <c r="J33"/>
      <c r="K33" s="19"/>
      <c r="L33" s="248"/>
      <c r="M33" s="248"/>
      <c r="N33" s="248"/>
      <c r="O33" s="248"/>
      <c r="P33" s="248"/>
      <c r="Q33" s="248"/>
      <c r="R33" s="248"/>
      <c r="S33" s="248"/>
      <c r="T33" s="248"/>
      <c r="U33" s="21"/>
    </row>
    <row r="34" spans="1:21" ht="15.75" customHeight="1">
      <c r="A34" s="9"/>
      <c r="B34"/>
      <c r="C34"/>
      <c r="D34"/>
      <c r="E34"/>
      <c r="F34"/>
      <c r="G34"/>
      <c r="H34"/>
      <c r="I34"/>
      <c r="J34"/>
      <c r="K34" s="19"/>
      <c r="L34" s="237" t="s">
        <v>228</v>
      </c>
      <c r="M34" s="237"/>
      <c r="N34" s="248"/>
      <c r="O34" s="248"/>
      <c r="P34" s="248"/>
      <c r="Q34" s="248"/>
      <c r="R34" s="243"/>
      <c r="S34" s="243"/>
      <c r="T34" s="240" t="s">
        <v>19</v>
      </c>
      <c r="U34" s="21"/>
    </row>
    <row r="35" spans="2:22" ht="15.75" customHeight="1">
      <c r="B35"/>
      <c r="C35"/>
      <c r="D35"/>
      <c r="E35"/>
      <c r="F35"/>
      <c r="G35"/>
      <c r="H35"/>
      <c r="I35"/>
      <c r="J35"/>
      <c r="K35" s="20"/>
      <c r="L35" s="313"/>
      <c r="M35" s="314"/>
      <c r="N35" s="315" t="str">
        <f>'表紙'!AD4</f>
        <v>平成29年2月期</v>
      </c>
      <c r="O35" s="316" t="str">
        <f>'表紙'!AE4</f>
        <v>平成30年2月期</v>
      </c>
      <c r="P35" s="317" t="str">
        <f>'表紙'!AF4</f>
        <v>平成31年2月期</v>
      </c>
      <c r="Q35" s="317" t="str">
        <f>'表紙'!AG4</f>
        <v>平成32年2月期</v>
      </c>
      <c r="R35" s="317" t="str">
        <f>'表紙'!AH4</f>
        <v>平成33年2月期</v>
      </c>
      <c r="S35" s="318" t="str">
        <f>'表紙'!AI4</f>
        <v>平成34年2月期</v>
      </c>
      <c r="T35" s="342" t="s">
        <v>31</v>
      </c>
      <c r="U35" s="21"/>
      <c r="V35" s="21"/>
    </row>
    <row r="36" spans="2:22" ht="15.75" customHeight="1">
      <c r="B36" s="237" t="s">
        <v>176</v>
      </c>
      <c r="C36" s="238"/>
      <c r="D36" s="239"/>
      <c r="E36" s="240" t="s">
        <v>36</v>
      </c>
      <c r="F36" s="239"/>
      <c r="G36" s="239"/>
      <c r="H36" s="239"/>
      <c r="I36" s="241"/>
      <c r="J36" s="240" t="s">
        <v>36</v>
      </c>
      <c r="K36" s="22"/>
      <c r="L36" s="311" t="s">
        <v>15</v>
      </c>
      <c r="M36" s="312"/>
      <c r="N36" s="291">
        <f>'経営５カ年計画'!G19</f>
        <v>30</v>
      </c>
      <c r="O36" s="292">
        <f>'経営５カ年計画'!I19</f>
        <v>0</v>
      </c>
      <c r="P36" s="291">
        <f>'経営５カ年計画'!K19</f>
        <v>0</v>
      </c>
      <c r="Q36" s="291">
        <f>'経営５カ年計画'!M19</f>
        <v>0</v>
      </c>
      <c r="R36" s="291">
        <f>'経営５カ年計画'!O19</f>
        <v>0</v>
      </c>
      <c r="S36" s="291">
        <f>'経営５カ年計画'!Q19</f>
        <v>0</v>
      </c>
      <c r="T36" s="258">
        <f>SUM(O36:S36)</f>
        <v>0</v>
      </c>
      <c r="U36" s="21"/>
      <c r="V36" s="21"/>
    </row>
    <row r="37" spans="2:22" ht="15.75" customHeight="1">
      <c r="B37" s="242" t="s">
        <v>37</v>
      </c>
      <c r="C37" s="243"/>
      <c r="D37" s="244"/>
      <c r="E37" s="245" t="str">
        <f>'表紙'!AD4</f>
        <v>平成29年2月期</v>
      </c>
      <c r="F37" s="246"/>
      <c r="G37" s="247" t="s">
        <v>38</v>
      </c>
      <c r="H37" s="248"/>
      <c r="I37" s="248"/>
      <c r="J37" s="249" t="str">
        <f>'表紙'!AI4</f>
        <v>平成34年2月期</v>
      </c>
      <c r="K37" s="13"/>
      <c r="L37" s="311" t="s">
        <v>39</v>
      </c>
      <c r="M37" s="312"/>
      <c r="N37" s="291">
        <f>'経営５カ年計画'!G20</f>
        <v>0</v>
      </c>
      <c r="O37" s="292">
        <f>'経営５カ年計画'!I20</f>
        <v>0</v>
      </c>
      <c r="P37" s="291">
        <f>'経営５カ年計画'!K20</f>
        <v>0</v>
      </c>
      <c r="Q37" s="291">
        <f>'経営５カ年計画'!M20</f>
        <v>0</v>
      </c>
      <c r="R37" s="291">
        <f>'経営５カ年計画'!O20</f>
        <v>0</v>
      </c>
      <c r="S37" s="291">
        <f>'経営５カ年計画'!Q20</f>
        <v>0</v>
      </c>
      <c r="T37" s="258">
        <f>SUM(O37:S37)</f>
        <v>0</v>
      </c>
      <c r="U37" s="21"/>
      <c r="V37" s="21"/>
    </row>
    <row r="38" spans="2:22" ht="15.75" customHeight="1">
      <c r="B38" s="250"/>
      <c r="C38" s="251" t="s">
        <v>203</v>
      </c>
      <c r="D38" s="251"/>
      <c r="E38" s="252" t="s">
        <v>203</v>
      </c>
      <c r="F38" s="253"/>
      <c r="G38" s="250"/>
      <c r="H38" s="251" t="s">
        <v>203</v>
      </c>
      <c r="I38" s="251"/>
      <c r="J38" s="252" t="s">
        <v>203</v>
      </c>
      <c r="K38" s="13"/>
      <c r="L38" s="356" t="s">
        <v>40</v>
      </c>
      <c r="M38" s="357"/>
      <c r="N38" s="293" t="e">
        <f>#REF!</f>
        <v>#REF!</v>
      </c>
      <c r="O38" s="294" t="e">
        <f>#REF!</f>
        <v>#REF!</v>
      </c>
      <c r="P38" s="293" t="e">
        <f>#REF!</f>
        <v>#REF!</v>
      </c>
      <c r="Q38" s="293" t="e">
        <f>#REF!</f>
        <v>#REF!</v>
      </c>
      <c r="R38" s="293" t="e">
        <f>#REF!</f>
        <v>#REF!</v>
      </c>
      <c r="S38" s="293" t="e">
        <f>#REF!</f>
        <v>#REF!</v>
      </c>
      <c r="T38" s="295" t="e">
        <f>SUM(O38:S38)</f>
        <v>#REF!</v>
      </c>
      <c r="U38" s="21"/>
      <c r="V38" s="21"/>
    </row>
    <row r="39" spans="2:22" ht="15.75" customHeight="1">
      <c r="B39" s="254" t="s">
        <v>8</v>
      </c>
      <c r="C39" s="255"/>
      <c r="D39" s="310" t="s">
        <v>204</v>
      </c>
      <c r="E39" s="256"/>
      <c r="F39" s="204"/>
      <c r="G39" s="254" t="s">
        <v>8</v>
      </c>
      <c r="H39" s="255"/>
      <c r="I39" s="310" t="s">
        <v>204</v>
      </c>
      <c r="J39" s="256"/>
      <c r="K39" s="13"/>
      <c r="L39" s="358" t="s">
        <v>41</v>
      </c>
      <c r="M39" s="359"/>
      <c r="N39" s="223"/>
      <c r="O39" s="296"/>
      <c r="P39" s="223"/>
      <c r="Q39" s="223"/>
      <c r="R39" s="223"/>
      <c r="S39" s="223"/>
      <c r="T39" s="281">
        <f>SUM(O39:S39)</f>
        <v>0</v>
      </c>
      <c r="U39" s="23"/>
      <c r="V39" s="21"/>
    </row>
    <row r="40" spans="2:22" ht="15.75" customHeight="1">
      <c r="B40" s="254" t="s">
        <v>10</v>
      </c>
      <c r="C40" s="255"/>
      <c r="D40" s="310" t="s">
        <v>205</v>
      </c>
      <c r="E40" s="256"/>
      <c r="F40" s="204"/>
      <c r="G40" s="254" t="s">
        <v>10</v>
      </c>
      <c r="H40" s="255"/>
      <c r="I40" s="310" t="s">
        <v>205</v>
      </c>
      <c r="J40" s="256"/>
      <c r="K40" s="13"/>
      <c r="L40" s="311" t="s">
        <v>43</v>
      </c>
      <c r="M40" s="312"/>
      <c r="N40" s="291">
        <f>'経営５カ年計画'!G21</f>
        <v>0</v>
      </c>
      <c r="O40" s="292">
        <f>'経営５カ年計画'!I21</f>
        <v>0</v>
      </c>
      <c r="P40" s="291">
        <f>'経営５カ年計画'!K21</f>
        <v>0</v>
      </c>
      <c r="Q40" s="291">
        <f>'経営５カ年計画'!M21</f>
        <v>0</v>
      </c>
      <c r="R40" s="291">
        <f>'経営５カ年計画'!O21</f>
        <v>0</v>
      </c>
      <c r="S40" s="291">
        <f>'経営５カ年計画'!Q21</f>
        <v>0</v>
      </c>
      <c r="T40" s="258">
        <f aca="true" t="shared" si="6" ref="T40:T45">SUM(O40:S40)</f>
        <v>0</v>
      </c>
      <c r="U40" s="23"/>
      <c r="V40" s="21"/>
    </row>
    <row r="41" spans="2:22" ht="15.75" customHeight="1">
      <c r="B41" s="254" t="s">
        <v>206</v>
      </c>
      <c r="C41" s="255"/>
      <c r="D41" s="310" t="s">
        <v>207</v>
      </c>
      <c r="E41" s="256"/>
      <c r="F41" s="204"/>
      <c r="G41" s="254" t="s">
        <v>206</v>
      </c>
      <c r="H41" s="255"/>
      <c r="I41" s="310" t="s">
        <v>207</v>
      </c>
      <c r="J41" s="256"/>
      <c r="K41" s="22"/>
      <c r="L41" s="358" t="s">
        <v>44</v>
      </c>
      <c r="M41" s="359"/>
      <c r="N41" s="297" t="e">
        <f>#REF!</f>
        <v>#REF!</v>
      </c>
      <c r="O41" s="298" t="e">
        <f>#REF!</f>
        <v>#REF!</v>
      </c>
      <c r="P41" s="297" t="e">
        <f>#REF!</f>
        <v>#REF!</v>
      </c>
      <c r="Q41" s="297" t="e">
        <f>#REF!</f>
        <v>#REF!</v>
      </c>
      <c r="R41" s="297" t="e">
        <f>#REF!</f>
        <v>#REF!</v>
      </c>
      <c r="S41" s="297" t="e">
        <f>#REF!</f>
        <v>#REF!</v>
      </c>
      <c r="T41" s="299" t="e">
        <f t="shared" si="6"/>
        <v>#REF!</v>
      </c>
      <c r="U41" s="23"/>
      <c r="V41" s="21"/>
    </row>
    <row r="42" spans="2:22" ht="15.75" customHeight="1">
      <c r="B42" s="257" t="s">
        <v>42</v>
      </c>
      <c r="C42" s="258">
        <f>SUM(C39:C41)</f>
        <v>0</v>
      </c>
      <c r="D42" s="260" t="s">
        <v>208</v>
      </c>
      <c r="E42" s="309">
        <f>SUM(E39:E41)</f>
        <v>0</v>
      </c>
      <c r="F42" s="259"/>
      <c r="G42" s="257" t="s">
        <v>42</v>
      </c>
      <c r="H42" s="258">
        <f>SUM(H39:H41)</f>
        <v>0</v>
      </c>
      <c r="I42" s="260" t="s">
        <v>208</v>
      </c>
      <c r="J42" s="309">
        <f>SUM(J39:J41)</f>
        <v>0</v>
      </c>
      <c r="K42" s="13"/>
      <c r="L42" s="360" t="s">
        <v>45</v>
      </c>
      <c r="M42" s="361"/>
      <c r="N42" s="300"/>
      <c r="O42" s="301"/>
      <c r="P42" s="300"/>
      <c r="Q42" s="300"/>
      <c r="R42" s="300"/>
      <c r="S42" s="300"/>
      <c r="T42" s="302">
        <f t="shared" si="6"/>
        <v>0</v>
      </c>
      <c r="U42" s="21"/>
      <c r="V42" s="21"/>
    </row>
    <row r="43" spans="2:22" ht="15.75" customHeight="1">
      <c r="B43" s="205"/>
      <c r="C43" s="206"/>
      <c r="D43" s="206"/>
      <c r="E43" s="206"/>
      <c r="F43" s="204"/>
      <c r="G43" s="205"/>
      <c r="H43" s="206"/>
      <c r="I43" s="206"/>
      <c r="J43" s="206"/>
      <c r="K43" s="13"/>
      <c r="L43" s="354" t="s">
        <v>46</v>
      </c>
      <c r="M43" s="362"/>
      <c r="N43" s="284">
        <f>'経営５カ年計画'!G23</f>
        <v>0</v>
      </c>
      <c r="O43" s="283">
        <f>'経営５カ年計画'!I23</f>
        <v>0</v>
      </c>
      <c r="P43" s="284">
        <f>'経営５カ年計画'!K23</f>
        <v>0</v>
      </c>
      <c r="Q43" s="284">
        <f>'経営５カ年計画'!M23</f>
        <v>0</v>
      </c>
      <c r="R43" s="284">
        <f>'経営５カ年計画'!O23</f>
        <v>0</v>
      </c>
      <c r="S43" s="284">
        <f>'経営５カ年計画'!Q23</f>
        <v>0</v>
      </c>
      <c r="T43" s="258">
        <f t="shared" si="6"/>
        <v>0</v>
      </c>
      <c r="U43" s="21"/>
      <c r="V43" s="21"/>
    </row>
    <row r="44" spans="2:22" ht="15.75" customHeight="1">
      <c r="B44" s="260" t="s">
        <v>209</v>
      </c>
      <c r="C44" s="258"/>
      <c r="D44" s="261" t="s">
        <v>210</v>
      </c>
      <c r="E44" s="258"/>
      <c r="F44" s="204"/>
      <c r="G44" s="260" t="s">
        <v>209</v>
      </c>
      <c r="H44" s="258"/>
      <c r="I44" s="261" t="s">
        <v>210</v>
      </c>
      <c r="J44" s="258"/>
      <c r="K44" s="13"/>
      <c r="L44" s="354" t="s">
        <v>47</v>
      </c>
      <c r="M44" s="363"/>
      <c r="N44" s="284">
        <f>'経営５カ年計画'!G24</f>
        <v>30</v>
      </c>
      <c r="O44" s="283">
        <f>'経営５カ年計画'!I24</f>
        <v>0</v>
      </c>
      <c r="P44" s="284">
        <f>'経営５カ年計画'!K24</f>
        <v>0</v>
      </c>
      <c r="Q44" s="284">
        <f>'経営５カ年計画'!M24</f>
        <v>0</v>
      </c>
      <c r="R44" s="284">
        <f>'経営５カ年計画'!O24</f>
        <v>0</v>
      </c>
      <c r="S44" s="284">
        <f>'経営５カ年計画'!Q24</f>
        <v>0</v>
      </c>
      <c r="T44" s="258">
        <f t="shared" si="6"/>
        <v>0</v>
      </c>
      <c r="U44" s="21"/>
      <c r="V44" s="21"/>
    </row>
    <row r="45" spans="2:22" ht="15.75" customHeight="1">
      <c r="B45" s="262" t="s">
        <v>211</v>
      </c>
      <c r="C45" s="263"/>
      <c r="D45" s="207" t="s">
        <v>0</v>
      </c>
      <c r="E45" s="258"/>
      <c r="F45" s="264"/>
      <c r="G45" s="262" t="s">
        <v>211</v>
      </c>
      <c r="H45" s="258"/>
      <c r="I45" s="207" t="s">
        <v>0</v>
      </c>
      <c r="J45" s="258"/>
      <c r="K45" s="13"/>
      <c r="L45" s="311" t="s">
        <v>48</v>
      </c>
      <c r="M45" s="312"/>
      <c r="N45" s="284">
        <f>'経営５カ年計画'!G25</f>
        <v>0</v>
      </c>
      <c r="O45" s="283">
        <f>'経営５カ年計画'!I25</f>
        <v>0</v>
      </c>
      <c r="P45" s="284">
        <f>'経営５カ年計画'!K25</f>
        <v>0</v>
      </c>
      <c r="Q45" s="284">
        <f>'経営５カ年計画'!M25</f>
        <v>0</v>
      </c>
      <c r="R45" s="284">
        <f>'経営５カ年計画'!O25</f>
        <v>0</v>
      </c>
      <c r="S45" s="284">
        <f>'経営５カ年計画'!Q25</f>
        <v>0</v>
      </c>
      <c r="T45" s="258">
        <f t="shared" si="6"/>
        <v>0</v>
      </c>
      <c r="U45" s="21"/>
      <c r="V45" s="21"/>
    </row>
    <row r="46" spans="2:22" ht="15.75" customHeight="1">
      <c r="B46" s="262" t="s">
        <v>212</v>
      </c>
      <c r="C46" s="263"/>
      <c r="D46" s="207" t="s">
        <v>213</v>
      </c>
      <c r="E46" s="258"/>
      <c r="F46" s="264"/>
      <c r="G46" s="262" t="s">
        <v>212</v>
      </c>
      <c r="H46" s="258"/>
      <c r="I46" s="207" t="s">
        <v>213</v>
      </c>
      <c r="J46" s="258"/>
      <c r="K46" s="13"/>
      <c r="L46" s="364" t="s">
        <v>7</v>
      </c>
      <c r="M46" s="365"/>
      <c r="N46" s="303"/>
      <c r="O46" s="304"/>
      <c r="P46" s="305"/>
      <c r="Q46" s="305"/>
      <c r="R46" s="305"/>
      <c r="S46" s="305"/>
      <c r="T46" s="306" t="s">
        <v>49</v>
      </c>
      <c r="U46" s="21"/>
      <c r="V46" s="21"/>
    </row>
    <row r="47" spans="2:22" ht="15.75" customHeight="1" thickBot="1">
      <c r="B47" s="265"/>
      <c r="C47" s="266"/>
      <c r="D47" s="266"/>
      <c r="E47" s="266"/>
      <c r="F47" s="267"/>
      <c r="G47" s="265"/>
      <c r="H47" s="266"/>
      <c r="I47" s="266"/>
      <c r="J47" s="266"/>
      <c r="K47" s="13"/>
      <c r="L47" s="248"/>
      <c r="M47" s="248"/>
      <c r="N47" s="248"/>
      <c r="O47" s="307" t="str">
        <f>"※債務超過解消年数＝　"&amp;IF('経営５カ年計画'!G38&gt;=0,"－",IF('経営５カ年計画'!I38&gt;=0,"１年",IF('経営５カ年計画'!K38&gt;=0,"２年",IF('経営５カ年計画'!M38&gt;=0,"３年",IF('経営５カ年計画'!O38&gt;=0,"４年",IF('経営５カ年計画'!Q38&gt;=0,"５年","６年以上"))))))</f>
        <v>※債務超過解消年数＝　－</v>
      </c>
      <c r="P47" s="308"/>
      <c r="Q47" s="308"/>
      <c r="R47" s="248"/>
      <c r="S47" s="248"/>
      <c r="T47" s="248"/>
      <c r="U47" s="21"/>
      <c r="V47" s="21"/>
    </row>
    <row r="48" spans="2:22" ht="15" customHeight="1" thickTop="1">
      <c r="B48" s="262" t="s">
        <v>214</v>
      </c>
      <c r="C48" s="263"/>
      <c r="D48" s="207" t="s">
        <v>215</v>
      </c>
      <c r="E48" s="258"/>
      <c r="F48" s="264"/>
      <c r="G48" s="262" t="s">
        <v>214</v>
      </c>
      <c r="H48" s="258"/>
      <c r="I48" s="207" t="s">
        <v>215</v>
      </c>
      <c r="J48" s="258"/>
      <c r="L48" s="13"/>
      <c r="U48" s="21"/>
      <c r="V48" s="21"/>
    </row>
    <row r="49" spans="2:22" ht="15" customHeight="1">
      <c r="B49" s="268"/>
      <c r="C49" s="269"/>
      <c r="D49" s="208" t="s">
        <v>216</v>
      </c>
      <c r="E49" s="270"/>
      <c r="F49" s="271"/>
      <c r="G49" s="268"/>
      <c r="H49" s="269"/>
      <c r="I49" s="208" t="s">
        <v>216</v>
      </c>
      <c r="J49" s="270"/>
      <c r="V49" s="21"/>
    </row>
    <row r="50" ht="15" customHeight="1">
      <c r="V50" s="21"/>
    </row>
    <row r="51" ht="15" customHeight="1"/>
    <row r="52" ht="15" customHeight="1"/>
  </sheetData>
  <sheetProtection/>
  <mergeCells count="17">
    <mergeCell ref="G1:O1"/>
    <mergeCell ref="B4:J5"/>
    <mergeCell ref="B7:J18"/>
    <mergeCell ref="L21:M21"/>
    <mergeCell ref="L18:M18"/>
    <mergeCell ref="L19:M19"/>
    <mergeCell ref="L20:M20"/>
    <mergeCell ref="B21:J32"/>
    <mergeCell ref="S2:T2"/>
    <mergeCell ref="L16:M17"/>
    <mergeCell ref="N16:N17"/>
    <mergeCell ref="Q16:Q17"/>
    <mergeCell ref="R16:R17"/>
    <mergeCell ref="S16:S17"/>
    <mergeCell ref="O16:O17"/>
    <mergeCell ref="T16:T17"/>
    <mergeCell ref="P16:P17"/>
  </mergeCells>
  <dataValidations count="1">
    <dataValidation type="list" allowBlank="1" showInputMessage="1" showErrorMessage="1" sqref="P18:P21">
      <formula1>$O$25:$S$25</formula1>
    </dataValidation>
  </dataValidations>
  <printOptions/>
  <pageMargins left="0.4330708661417323" right="0.35433070866141736" top="0.5118110236220472" bottom="0.3937007874015748" header="0.15748031496062992" footer="0.15748031496062992"/>
  <pageSetup cellComments="asDisplayed" fitToHeight="1" fitToWidth="1" horizontalDpi="600" verticalDpi="600" orientation="landscape" paperSize="9" scale="73" r:id="rId2"/>
  <headerFooter alignWithMargins="0">
    <oddFooter>&amp;L53-267（H27.9）　PC対応帳票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79"/>
  <sheetViews>
    <sheetView showGridLines="0" tabSelected="1" view="pageBreakPreview" zoomScale="70" zoomScaleSheetLayoutView="70" zoomScalePageLayoutView="0" workbookViewId="0" topLeftCell="A1">
      <selection activeCell="F26" sqref="F26"/>
    </sheetView>
  </sheetViews>
  <sheetFormatPr defaultColWidth="9.00390625" defaultRowHeight="13.5"/>
  <cols>
    <col min="1" max="2" width="2.125" style="65" customWidth="1"/>
    <col min="3" max="3" width="21.625" style="65" customWidth="1"/>
    <col min="4" max="4" width="11.625" style="85" customWidth="1"/>
    <col min="5" max="5" width="11.625" style="65" customWidth="1"/>
    <col min="6" max="6" width="9.625" style="65" customWidth="1"/>
    <col min="7" max="7" width="11.625" style="65" customWidth="1"/>
    <col min="8" max="8" width="9.625" style="65" customWidth="1"/>
    <col min="9" max="9" width="11.625" style="65" customWidth="1"/>
    <col min="10" max="10" width="9.625" style="65" customWidth="1"/>
    <col min="11" max="11" width="11.625" style="65" customWidth="1"/>
    <col min="12" max="12" width="9.625" style="65" customWidth="1"/>
    <col min="13" max="13" width="11.625" style="65" customWidth="1"/>
    <col min="14" max="14" width="9.625" style="65" customWidth="1"/>
    <col min="15" max="15" width="11.625" style="65" customWidth="1"/>
    <col min="16" max="16" width="9.625" style="65" customWidth="1"/>
    <col min="17" max="17" width="11.625" style="65" customWidth="1"/>
    <col min="18" max="18" width="9.625" style="65" customWidth="1"/>
    <col min="19" max="19" width="3.125" style="65" customWidth="1"/>
    <col min="20" max="16384" width="9.00390625" style="65" customWidth="1"/>
  </cols>
  <sheetData>
    <row r="1" spans="3:18" s="92" customFormat="1" ht="28.5" customHeight="1">
      <c r="C1" s="97" t="s">
        <v>234</v>
      </c>
      <c r="D1" s="93"/>
      <c r="E1" s="94"/>
      <c r="F1" s="94"/>
      <c r="G1" s="95"/>
      <c r="H1" s="96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2:18" ht="20.25" customHeight="1">
      <c r="B2" s="478" t="str">
        <f>"取引先名： "&amp;'表紙'!C28</f>
        <v>取引先名： 株式会社　●●商事</v>
      </c>
      <c r="C2" s="66"/>
      <c r="D2" s="67"/>
      <c r="E2" s="68"/>
      <c r="F2" s="69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21.75" customHeight="1" thickBot="1">
      <c r="B3" s="59" t="s">
        <v>178</v>
      </c>
      <c r="C3" s="71"/>
      <c r="D3" s="72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62" t="s">
        <v>19</v>
      </c>
    </row>
    <row r="4" spans="2:18" ht="18" customHeight="1">
      <c r="B4" s="73"/>
      <c r="C4" s="74"/>
      <c r="D4" s="366" t="s">
        <v>50</v>
      </c>
      <c r="E4" s="367"/>
      <c r="F4" s="367"/>
      <c r="G4" s="367"/>
      <c r="H4" s="368"/>
      <c r="I4" s="369" t="s">
        <v>51</v>
      </c>
      <c r="J4" s="370"/>
      <c r="K4" s="370"/>
      <c r="L4" s="370"/>
      <c r="M4" s="370"/>
      <c r="N4" s="370"/>
      <c r="O4" s="370"/>
      <c r="P4" s="370"/>
      <c r="Q4" s="370"/>
      <c r="R4" s="371"/>
    </row>
    <row r="5" spans="2:18" ht="22.5" customHeight="1">
      <c r="B5" s="75"/>
      <c r="C5" s="76"/>
      <c r="D5" s="372" t="str">
        <f>'表紙'!AB4</f>
        <v>平成27年2月期</v>
      </c>
      <c r="E5" s="373" t="str">
        <f>'表紙'!AC4</f>
        <v>平成28年2月期</v>
      </c>
      <c r="F5" s="374" t="s">
        <v>52</v>
      </c>
      <c r="G5" s="373" t="str">
        <f>'表紙'!AD4</f>
        <v>平成29年2月期</v>
      </c>
      <c r="H5" s="375" t="s">
        <v>52</v>
      </c>
      <c r="I5" s="373" t="str">
        <f>'表紙'!AE4</f>
        <v>平成30年2月期</v>
      </c>
      <c r="J5" s="374" t="s">
        <v>52</v>
      </c>
      <c r="K5" s="376" t="str">
        <f>'表紙'!AF4</f>
        <v>平成31年2月期</v>
      </c>
      <c r="L5" s="377" t="s">
        <v>52</v>
      </c>
      <c r="M5" s="373" t="str">
        <f>'表紙'!AG4</f>
        <v>平成32年2月期</v>
      </c>
      <c r="N5" s="374" t="s">
        <v>52</v>
      </c>
      <c r="O5" s="376" t="str">
        <f>'表紙'!AH4</f>
        <v>平成33年2月期</v>
      </c>
      <c r="P5" s="377" t="s">
        <v>52</v>
      </c>
      <c r="Q5" s="373" t="str">
        <f>'表紙'!AI4</f>
        <v>平成34年2月期</v>
      </c>
      <c r="R5" s="375" t="s">
        <v>52</v>
      </c>
    </row>
    <row r="6" spans="2:18" s="77" customFormat="1" ht="21.75" customHeight="1">
      <c r="B6" s="457" t="s">
        <v>53</v>
      </c>
      <c r="C6" s="458"/>
      <c r="D6" s="378">
        <v>10</v>
      </c>
      <c r="E6" s="379">
        <v>20</v>
      </c>
      <c r="F6" s="380">
        <f>IF(OR(E6=0,D6=0),"-",E6/D6)</f>
        <v>2</v>
      </c>
      <c r="G6" s="381">
        <v>30</v>
      </c>
      <c r="H6" s="382">
        <f>IF(OR(G6=0,E6=0),"-",G6/E6)</f>
        <v>1.5</v>
      </c>
      <c r="I6" s="381">
        <f>'部門別売上高・売上原価計画'!J6</f>
        <v>0</v>
      </c>
      <c r="J6" s="383" t="str">
        <f aca="true" t="shared" si="0" ref="J6:J15">IF(OR(I6=0,G6=0),"-",I6/G6)</f>
        <v>-</v>
      </c>
      <c r="K6" s="384">
        <f>'部門別売上高・売上原価計画'!L6</f>
        <v>0</v>
      </c>
      <c r="L6" s="383" t="str">
        <f aca="true" t="shared" si="1" ref="L6:L15">IF(OR(K6=0,I6=0),"-",K6/I6)</f>
        <v>-</v>
      </c>
      <c r="M6" s="384">
        <f>'部門別売上高・売上原価計画'!N6</f>
        <v>0</v>
      </c>
      <c r="N6" s="383" t="str">
        <f aca="true" t="shared" si="2" ref="N6:N15">IF(OR(M6=0,K6=0),"-",M6/K6)</f>
        <v>-</v>
      </c>
      <c r="O6" s="384">
        <f>'部門別売上高・売上原価計画'!P6</f>
        <v>0</v>
      </c>
      <c r="P6" s="383" t="str">
        <f aca="true" t="shared" si="3" ref="P6:P15">IF(OR(O6=0,M6=0),"-",O6/M6)</f>
        <v>-</v>
      </c>
      <c r="Q6" s="384">
        <f>'部門別売上高・売上原価計画'!R6</f>
        <v>0</v>
      </c>
      <c r="R6" s="385" t="str">
        <f aca="true" t="shared" si="4" ref="R6:R15">IF(OR(Q6=0,O6=0),"-",Q6/O6)</f>
        <v>-</v>
      </c>
    </row>
    <row r="7" spans="2:18" ht="21.75" customHeight="1">
      <c r="B7" s="470" t="s">
        <v>54</v>
      </c>
      <c r="C7" s="467"/>
      <c r="D7" s="386"/>
      <c r="E7" s="387"/>
      <c r="F7" s="388" t="str">
        <f aca="true" t="shared" si="5" ref="F7:F38">IF(OR(E7=0,D7=0),"-",E7/D7)</f>
        <v>-</v>
      </c>
      <c r="G7" s="389"/>
      <c r="H7" s="390" t="str">
        <f aca="true" t="shared" si="6" ref="H7:H38">IF(OR(G7=0,E7=0),"-",G7/E7)</f>
        <v>-</v>
      </c>
      <c r="I7" s="387">
        <f>'部門別売上高・売上原価計画'!J12</f>
        <v>0</v>
      </c>
      <c r="J7" s="388" t="str">
        <f t="shared" si="0"/>
        <v>-</v>
      </c>
      <c r="K7" s="387">
        <f>'部門別売上高・売上原価計画'!L12</f>
        <v>0</v>
      </c>
      <c r="L7" s="388" t="str">
        <f t="shared" si="1"/>
        <v>-</v>
      </c>
      <c r="M7" s="387">
        <f>'部門別売上高・売上原価計画'!N12</f>
        <v>0</v>
      </c>
      <c r="N7" s="388" t="str">
        <f t="shared" si="2"/>
        <v>-</v>
      </c>
      <c r="O7" s="387">
        <f>'部門別売上高・売上原価計画'!P12</f>
        <v>0</v>
      </c>
      <c r="P7" s="388" t="str">
        <f t="shared" si="3"/>
        <v>-</v>
      </c>
      <c r="Q7" s="387">
        <f>'部門別売上高・売上原価計画'!R12</f>
        <v>0</v>
      </c>
      <c r="R7" s="391" t="str">
        <f t="shared" si="4"/>
        <v>-</v>
      </c>
    </row>
    <row r="8" spans="2:18" ht="21.75" customHeight="1">
      <c r="B8" s="471"/>
      <c r="C8" s="174" t="s">
        <v>167</v>
      </c>
      <c r="D8" s="392"/>
      <c r="E8" s="393"/>
      <c r="F8" s="394" t="str">
        <f t="shared" si="5"/>
        <v>-</v>
      </c>
      <c r="G8" s="395"/>
      <c r="H8" s="396" t="str">
        <f t="shared" si="6"/>
        <v>-</v>
      </c>
      <c r="I8" s="393">
        <f>'部門別売上高・売上原価計画'!J24</f>
        <v>0</v>
      </c>
      <c r="J8" s="394" t="str">
        <f t="shared" si="0"/>
        <v>-</v>
      </c>
      <c r="K8" s="393">
        <f>'部門別売上高・売上原価計画'!L24</f>
        <v>0</v>
      </c>
      <c r="L8" s="394" t="str">
        <f t="shared" si="1"/>
        <v>-</v>
      </c>
      <c r="M8" s="393">
        <f>'部門別売上高・売上原価計画'!N24</f>
        <v>0</v>
      </c>
      <c r="N8" s="394" t="str">
        <f t="shared" si="2"/>
        <v>-</v>
      </c>
      <c r="O8" s="393">
        <f>'部門別売上高・売上原価計画'!P24</f>
        <v>0</v>
      </c>
      <c r="P8" s="394" t="str">
        <f t="shared" si="3"/>
        <v>-</v>
      </c>
      <c r="Q8" s="393">
        <f>'部門別売上高・売上原価計画'!R24</f>
        <v>0</v>
      </c>
      <c r="R8" s="397" t="str">
        <f t="shared" si="4"/>
        <v>-</v>
      </c>
    </row>
    <row r="9" spans="2:18" s="77" customFormat="1" ht="21.75" customHeight="1">
      <c r="B9" s="459" t="s">
        <v>12</v>
      </c>
      <c r="C9" s="460"/>
      <c r="D9" s="398">
        <f>+D6-D8</f>
        <v>10</v>
      </c>
      <c r="E9" s="399">
        <f>+E6-E8</f>
        <v>20</v>
      </c>
      <c r="F9" s="400">
        <f t="shared" si="5"/>
        <v>2</v>
      </c>
      <c r="G9" s="401">
        <f>+G6-G8</f>
        <v>30</v>
      </c>
      <c r="H9" s="402">
        <f t="shared" si="6"/>
        <v>1.5</v>
      </c>
      <c r="I9" s="399">
        <f>'部門別売上高・売上原価計画'!J40</f>
        <v>0</v>
      </c>
      <c r="J9" s="400" t="str">
        <f t="shared" si="0"/>
        <v>-</v>
      </c>
      <c r="K9" s="399">
        <f>'部門別売上高・売上原価計画'!L40</f>
        <v>0</v>
      </c>
      <c r="L9" s="400" t="str">
        <f t="shared" si="1"/>
        <v>-</v>
      </c>
      <c r="M9" s="399">
        <f>'部門別売上高・売上原価計画'!N40</f>
        <v>0</v>
      </c>
      <c r="N9" s="400" t="str">
        <f t="shared" si="2"/>
        <v>-</v>
      </c>
      <c r="O9" s="399">
        <f>'部門別売上高・売上原価計画'!P40</f>
        <v>0</v>
      </c>
      <c r="P9" s="400" t="str">
        <f t="shared" si="3"/>
        <v>-</v>
      </c>
      <c r="Q9" s="399">
        <f>'部門別売上高・売上原価計画'!R40</f>
        <v>0</v>
      </c>
      <c r="R9" s="403" t="str">
        <f t="shared" si="4"/>
        <v>-</v>
      </c>
    </row>
    <row r="10" spans="2:18" s="77" customFormat="1" ht="21.75" customHeight="1">
      <c r="B10" s="461" t="s">
        <v>91</v>
      </c>
      <c r="C10" s="462"/>
      <c r="D10" s="404"/>
      <c r="E10" s="405"/>
      <c r="F10" s="406" t="str">
        <f t="shared" si="5"/>
        <v>-</v>
      </c>
      <c r="G10" s="407"/>
      <c r="H10" s="408" t="str">
        <f t="shared" si="6"/>
        <v>-</v>
      </c>
      <c r="I10" s="405">
        <f>'部門別売上高・売上原価計画'!J41</f>
      </c>
      <c r="J10" s="406" t="str">
        <f t="shared" si="0"/>
        <v>-</v>
      </c>
      <c r="K10" s="405">
        <f>'部門別売上高・売上原価計画'!L41</f>
      </c>
      <c r="L10" s="406" t="str">
        <f>IF(OR(K10=0,I10=0,I10=""),"-",K10/I10)</f>
        <v>-</v>
      </c>
      <c r="M10" s="405">
        <f>'部門別売上高・売上原価計画'!N41</f>
      </c>
      <c r="N10" s="406" t="str">
        <f>IF(OR(M10=0,K10=0,K10=""),"-",M10/K10)</f>
        <v>-</v>
      </c>
      <c r="O10" s="405">
        <f>'部門別売上高・売上原価計画'!P41</f>
      </c>
      <c r="P10" s="406" t="str">
        <f>IF(OR(O10=0,M10=0,M10=""),"-",O10/M10)</f>
        <v>-</v>
      </c>
      <c r="Q10" s="405">
        <f>'部門別売上高・売上原価計画'!R41</f>
      </c>
      <c r="R10" s="409" t="str">
        <f>IF(OR(Q10=0,O10=0,O10=""),"-",Q10/O10)</f>
        <v>-</v>
      </c>
    </row>
    <row r="11" spans="2:18" ht="21.75" customHeight="1">
      <c r="B11" s="468" t="s">
        <v>55</v>
      </c>
      <c r="C11" s="467"/>
      <c r="D11" s="386"/>
      <c r="E11" s="387"/>
      <c r="F11" s="388" t="str">
        <f t="shared" si="5"/>
        <v>-</v>
      </c>
      <c r="G11" s="389"/>
      <c r="H11" s="390" t="str">
        <f t="shared" si="6"/>
        <v>-</v>
      </c>
      <c r="I11" s="387">
        <f>'販管費計画'!I6</f>
        <v>0</v>
      </c>
      <c r="J11" s="388" t="str">
        <f t="shared" si="0"/>
        <v>-</v>
      </c>
      <c r="K11" s="387">
        <f>'販管費計画'!K6</f>
        <v>0</v>
      </c>
      <c r="L11" s="388" t="str">
        <f t="shared" si="1"/>
        <v>-</v>
      </c>
      <c r="M11" s="387">
        <f>'販管費計画'!M6</f>
        <v>0</v>
      </c>
      <c r="N11" s="388" t="str">
        <f t="shared" si="2"/>
        <v>-</v>
      </c>
      <c r="O11" s="387">
        <f>'販管費計画'!O6</f>
        <v>0</v>
      </c>
      <c r="P11" s="388" t="str">
        <f t="shared" si="3"/>
        <v>-</v>
      </c>
      <c r="Q11" s="387">
        <f>'販管費計画'!Q6</f>
        <v>0</v>
      </c>
      <c r="R11" s="391" t="str">
        <f t="shared" si="4"/>
        <v>-</v>
      </c>
    </row>
    <row r="12" spans="2:18" ht="21.75" customHeight="1">
      <c r="B12" s="469"/>
      <c r="C12" s="78" t="s">
        <v>168</v>
      </c>
      <c r="D12" s="386"/>
      <c r="E12" s="387"/>
      <c r="F12" s="388" t="str">
        <f t="shared" si="5"/>
        <v>-</v>
      </c>
      <c r="G12" s="389"/>
      <c r="H12" s="390" t="str">
        <f t="shared" si="6"/>
        <v>-</v>
      </c>
      <c r="I12" s="389">
        <f>'販管費計画'!I17</f>
        <v>0</v>
      </c>
      <c r="J12" s="388" t="str">
        <f t="shared" si="0"/>
        <v>-</v>
      </c>
      <c r="K12" s="389">
        <f>'販管費計画'!K17</f>
        <v>0</v>
      </c>
      <c r="L12" s="388" t="str">
        <f t="shared" si="1"/>
        <v>-</v>
      </c>
      <c r="M12" s="389">
        <f>'販管費計画'!M17</f>
        <v>0</v>
      </c>
      <c r="N12" s="388" t="str">
        <f t="shared" si="2"/>
        <v>-</v>
      </c>
      <c r="O12" s="389">
        <f>'販管費計画'!O17</f>
        <v>0</v>
      </c>
      <c r="P12" s="388" t="str">
        <f t="shared" si="3"/>
        <v>-</v>
      </c>
      <c r="Q12" s="389">
        <f>'販管費計画'!Q17</f>
        <v>0</v>
      </c>
      <c r="R12" s="391" t="str">
        <f t="shared" si="4"/>
        <v>-</v>
      </c>
    </row>
    <row r="13" spans="2:18" s="77" customFormat="1" ht="21.75" customHeight="1">
      <c r="B13" s="459" t="s">
        <v>14</v>
      </c>
      <c r="C13" s="460"/>
      <c r="D13" s="398">
        <f>+D9-D11</f>
        <v>10</v>
      </c>
      <c r="E13" s="399">
        <f>+E9-E11</f>
        <v>20</v>
      </c>
      <c r="F13" s="400">
        <f t="shared" si="5"/>
        <v>2</v>
      </c>
      <c r="G13" s="401">
        <f>+G9-G11</f>
        <v>30</v>
      </c>
      <c r="H13" s="402">
        <f t="shared" si="6"/>
        <v>1.5</v>
      </c>
      <c r="I13" s="389">
        <f>'販管費計画'!I38</f>
        <v>0</v>
      </c>
      <c r="J13" s="388" t="str">
        <f t="shared" si="0"/>
        <v>-</v>
      </c>
      <c r="K13" s="389">
        <f>'販管費計画'!K38</f>
        <v>0</v>
      </c>
      <c r="L13" s="388" t="str">
        <f t="shared" si="1"/>
        <v>-</v>
      </c>
      <c r="M13" s="389">
        <f>'販管費計画'!M38</f>
        <v>0</v>
      </c>
      <c r="N13" s="388" t="str">
        <f t="shared" si="2"/>
        <v>-</v>
      </c>
      <c r="O13" s="389">
        <f>'販管費計画'!O38</f>
        <v>0</v>
      </c>
      <c r="P13" s="388" t="str">
        <f t="shared" si="3"/>
        <v>-</v>
      </c>
      <c r="Q13" s="389">
        <f>'販管費計画'!Q38</f>
        <v>0</v>
      </c>
      <c r="R13" s="391" t="str">
        <f t="shared" si="4"/>
        <v>-</v>
      </c>
    </row>
    <row r="14" spans="2:18" s="77" customFormat="1" ht="21.75" customHeight="1">
      <c r="B14" s="461" t="s">
        <v>92</v>
      </c>
      <c r="C14" s="462"/>
      <c r="D14" s="404"/>
      <c r="E14" s="405"/>
      <c r="F14" s="406" t="str">
        <f t="shared" si="5"/>
        <v>-</v>
      </c>
      <c r="G14" s="407"/>
      <c r="H14" s="408" t="str">
        <f t="shared" si="6"/>
        <v>-</v>
      </c>
      <c r="I14" s="389">
        <f>'販管費計画'!I39</f>
        <v>0</v>
      </c>
      <c r="J14" s="388" t="str">
        <f t="shared" si="0"/>
        <v>-</v>
      </c>
      <c r="K14" s="389">
        <f>'販管費計画'!K39</f>
        <v>0</v>
      </c>
      <c r="L14" s="388" t="str">
        <f t="shared" si="1"/>
        <v>-</v>
      </c>
      <c r="M14" s="389">
        <f>'販管費計画'!M39</f>
        <v>0</v>
      </c>
      <c r="N14" s="388" t="str">
        <f t="shared" si="2"/>
        <v>-</v>
      </c>
      <c r="O14" s="389">
        <f>'販管費計画'!O39</f>
        <v>0</v>
      </c>
      <c r="P14" s="388" t="str">
        <f t="shared" si="3"/>
        <v>-</v>
      </c>
      <c r="Q14" s="389">
        <f>'販管費計画'!Q39</f>
        <v>0</v>
      </c>
      <c r="R14" s="391" t="str">
        <f t="shared" si="4"/>
        <v>-</v>
      </c>
    </row>
    <row r="15" spans="2:18" ht="21.75" customHeight="1">
      <c r="B15" s="470" t="s">
        <v>56</v>
      </c>
      <c r="C15" s="467"/>
      <c r="D15" s="386"/>
      <c r="E15" s="387"/>
      <c r="F15" s="388" t="str">
        <f t="shared" si="5"/>
        <v>-</v>
      </c>
      <c r="G15" s="389"/>
      <c r="H15" s="390" t="str">
        <f t="shared" si="6"/>
        <v>-</v>
      </c>
      <c r="I15" s="387"/>
      <c r="J15" s="388" t="str">
        <f t="shared" si="0"/>
        <v>-</v>
      </c>
      <c r="K15" s="387"/>
      <c r="L15" s="388" t="str">
        <f t="shared" si="1"/>
        <v>-</v>
      </c>
      <c r="M15" s="387"/>
      <c r="N15" s="388" t="str">
        <f t="shared" si="2"/>
        <v>-</v>
      </c>
      <c r="O15" s="387"/>
      <c r="P15" s="388" t="str">
        <f t="shared" si="3"/>
        <v>-</v>
      </c>
      <c r="Q15" s="387"/>
      <c r="R15" s="391" t="str">
        <f t="shared" si="4"/>
        <v>-</v>
      </c>
    </row>
    <row r="16" spans="2:18" ht="21.75" customHeight="1">
      <c r="B16" s="472"/>
      <c r="C16" s="79" t="s">
        <v>93</v>
      </c>
      <c r="D16" s="386"/>
      <c r="E16" s="387"/>
      <c r="F16" s="388" t="str">
        <f t="shared" si="5"/>
        <v>-</v>
      </c>
      <c r="G16" s="389"/>
      <c r="H16" s="390" t="str">
        <f t="shared" si="6"/>
        <v>-</v>
      </c>
      <c r="I16" s="387"/>
      <c r="J16" s="388" t="str">
        <f aca="true" t="shared" si="7" ref="J16:J24">IF(OR(I16=0,G16=0),"-",I16/G16)</f>
        <v>-</v>
      </c>
      <c r="K16" s="387"/>
      <c r="L16" s="388" t="str">
        <f aca="true" t="shared" si="8" ref="L16:L24">IF(OR(K16=0,I16=0),"-",K16/I16)</f>
        <v>-</v>
      </c>
      <c r="M16" s="387"/>
      <c r="N16" s="388" t="str">
        <f aca="true" t="shared" si="9" ref="N16:N24">IF(OR(M16=0,K16=0),"-",M16/K16)</f>
        <v>-</v>
      </c>
      <c r="O16" s="387"/>
      <c r="P16" s="388" t="str">
        <f aca="true" t="shared" si="10" ref="P16:P24">IF(OR(O16=0,M16=0),"-",O16/M16)</f>
        <v>-</v>
      </c>
      <c r="Q16" s="387"/>
      <c r="R16" s="391" t="str">
        <f aca="true" t="shared" si="11" ref="R16:R24">IF(OR(Q16=0,O16=0),"-",Q16/O16)</f>
        <v>-</v>
      </c>
    </row>
    <row r="17" spans="2:18" ht="21.75" customHeight="1">
      <c r="B17" s="470" t="s">
        <v>94</v>
      </c>
      <c r="C17" s="467"/>
      <c r="D17" s="386"/>
      <c r="E17" s="387"/>
      <c r="F17" s="388" t="str">
        <f t="shared" si="5"/>
        <v>-</v>
      </c>
      <c r="G17" s="389"/>
      <c r="H17" s="390" t="str">
        <f t="shared" si="6"/>
        <v>-</v>
      </c>
      <c r="I17" s="387"/>
      <c r="J17" s="388" t="str">
        <f t="shared" si="7"/>
        <v>-</v>
      </c>
      <c r="K17" s="387"/>
      <c r="L17" s="388" t="str">
        <f t="shared" si="8"/>
        <v>-</v>
      </c>
      <c r="M17" s="387"/>
      <c r="N17" s="388" t="str">
        <f t="shared" si="9"/>
        <v>-</v>
      </c>
      <c r="O17" s="387"/>
      <c r="P17" s="388" t="str">
        <f t="shared" si="10"/>
        <v>-</v>
      </c>
      <c r="Q17" s="389"/>
      <c r="R17" s="391" t="str">
        <f t="shared" si="11"/>
        <v>-</v>
      </c>
    </row>
    <row r="18" spans="2:18" ht="21.75" customHeight="1">
      <c r="B18" s="473"/>
      <c r="C18" s="78" t="s">
        <v>95</v>
      </c>
      <c r="D18" s="386"/>
      <c r="E18" s="387"/>
      <c r="F18" s="388" t="str">
        <f t="shared" si="5"/>
        <v>-</v>
      </c>
      <c r="G18" s="389"/>
      <c r="H18" s="390" t="str">
        <f t="shared" si="6"/>
        <v>-</v>
      </c>
      <c r="I18" s="387"/>
      <c r="J18" s="388" t="str">
        <f t="shared" si="7"/>
        <v>-</v>
      </c>
      <c r="K18" s="387"/>
      <c r="L18" s="388" t="str">
        <f t="shared" si="8"/>
        <v>-</v>
      </c>
      <c r="M18" s="387"/>
      <c r="N18" s="388" t="str">
        <f t="shared" si="9"/>
        <v>-</v>
      </c>
      <c r="O18" s="387"/>
      <c r="P18" s="388" t="str">
        <f t="shared" si="10"/>
        <v>-</v>
      </c>
      <c r="Q18" s="389"/>
      <c r="R18" s="391" t="str">
        <f t="shared" si="11"/>
        <v>-</v>
      </c>
    </row>
    <row r="19" spans="2:18" s="77" customFormat="1" ht="21.75" customHeight="1">
      <c r="B19" s="463" t="s">
        <v>15</v>
      </c>
      <c r="C19" s="464"/>
      <c r="D19" s="378">
        <f>+D13+D15-D17</f>
        <v>10</v>
      </c>
      <c r="E19" s="384">
        <f>+E13+E15-E17</f>
        <v>20</v>
      </c>
      <c r="F19" s="383">
        <f t="shared" si="5"/>
        <v>2</v>
      </c>
      <c r="G19" s="381">
        <f>+G13+G15-G17</f>
        <v>30</v>
      </c>
      <c r="H19" s="410">
        <f t="shared" si="6"/>
        <v>1.5</v>
      </c>
      <c r="I19" s="384">
        <f>+I13+I15-I17</f>
        <v>0</v>
      </c>
      <c r="J19" s="383" t="str">
        <f t="shared" si="7"/>
        <v>-</v>
      </c>
      <c r="K19" s="384">
        <f>+K13+K15-K17</f>
        <v>0</v>
      </c>
      <c r="L19" s="383" t="str">
        <f t="shared" si="8"/>
        <v>-</v>
      </c>
      <c r="M19" s="384">
        <f>+M13+M15-M17</f>
        <v>0</v>
      </c>
      <c r="N19" s="383" t="str">
        <f t="shared" si="9"/>
        <v>-</v>
      </c>
      <c r="O19" s="384">
        <f>+O13+O15-O17</f>
        <v>0</v>
      </c>
      <c r="P19" s="383" t="str">
        <f t="shared" si="10"/>
        <v>-</v>
      </c>
      <c r="Q19" s="384">
        <f>+Q13+Q15-Q17</f>
        <v>0</v>
      </c>
      <c r="R19" s="385" t="str">
        <f t="shared" si="11"/>
        <v>-</v>
      </c>
    </row>
    <row r="20" spans="2:18" ht="21.75" customHeight="1">
      <c r="B20" s="60" t="s">
        <v>39</v>
      </c>
      <c r="C20" s="78"/>
      <c r="D20" s="386"/>
      <c r="E20" s="387"/>
      <c r="F20" s="388" t="str">
        <f t="shared" si="5"/>
        <v>-</v>
      </c>
      <c r="G20" s="389"/>
      <c r="H20" s="390" t="str">
        <f t="shared" si="6"/>
        <v>-</v>
      </c>
      <c r="I20" s="387"/>
      <c r="J20" s="388" t="str">
        <f t="shared" si="7"/>
        <v>-</v>
      </c>
      <c r="K20" s="387"/>
      <c r="L20" s="388" t="str">
        <f t="shared" si="8"/>
        <v>-</v>
      </c>
      <c r="M20" s="387"/>
      <c r="N20" s="388" t="str">
        <f t="shared" si="9"/>
        <v>-</v>
      </c>
      <c r="O20" s="387"/>
      <c r="P20" s="388" t="str">
        <f t="shared" si="10"/>
        <v>-</v>
      </c>
      <c r="Q20" s="387"/>
      <c r="R20" s="391" t="str">
        <f t="shared" si="11"/>
        <v>-</v>
      </c>
    </row>
    <row r="21" spans="2:42" ht="21.75" customHeight="1">
      <c r="B21" s="60" t="s">
        <v>57</v>
      </c>
      <c r="C21" s="78"/>
      <c r="D21" s="386"/>
      <c r="E21" s="387"/>
      <c r="F21" s="388" t="str">
        <f t="shared" si="5"/>
        <v>-</v>
      </c>
      <c r="G21" s="389"/>
      <c r="H21" s="390" t="str">
        <f t="shared" si="6"/>
        <v>-</v>
      </c>
      <c r="I21" s="387"/>
      <c r="J21" s="388" t="str">
        <f t="shared" si="7"/>
        <v>-</v>
      </c>
      <c r="K21" s="387"/>
      <c r="L21" s="388" t="str">
        <f t="shared" si="8"/>
        <v>-</v>
      </c>
      <c r="M21" s="387"/>
      <c r="N21" s="388" t="str">
        <f t="shared" si="9"/>
        <v>-</v>
      </c>
      <c r="O21" s="387"/>
      <c r="P21" s="388" t="str">
        <f t="shared" si="10"/>
        <v>-</v>
      </c>
      <c r="Q21" s="387"/>
      <c r="R21" s="391" t="str">
        <f t="shared" si="11"/>
        <v>-</v>
      </c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</row>
    <row r="22" spans="2:18" ht="21.75" customHeight="1">
      <c r="B22" s="61" t="s">
        <v>58</v>
      </c>
      <c r="C22" s="81"/>
      <c r="D22" s="386">
        <f>+D19+D20-D21</f>
        <v>10</v>
      </c>
      <c r="E22" s="387">
        <f>+E19+E20-E21</f>
        <v>20</v>
      </c>
      <c r="F22" s="388">
        <f t="shared" si="5"/>
        <v>2</v>
      </c>
      <c r="G22" s="389">
        <f>+G19+G20-G21</f>
        <v>30</v>
      </c>
      <c r="H22" s="390">
        <f t="shared" si="6"/>
        <v>1.5</v>
      </c>
      <c r="I22" s="387">
        <f>+I19+I20-I21</f>
        <v>0</v>
      </c>
      <c r="J22" s="388" t="str">
        <f t="shared" si="7"/>
        <v>-</v>
      </c>
      <c r="K22" s="387">
        <f>+K19+K20-K21</f>
        <v>0</v>
      </c>
      <c r="L22" s="388" t="str">
        <f t="shared" si="8"/>
        <v>-</v>
      </c>
      <c r="M22" s="387">
        <f>+M19+M20-M21</f>
        <v>0</v>
      </c>
      <c r="N22" s="388" t="str">
        <f t="shared" si="9"/>
        <v>-</v>
      </c>
      <c r="O22" s="387">
        <f>+O19+O20-O21</f>
        <v>0</v>
      </c>
      <c r="P22" s="388" t="str">
        <f t="shared" si="10"/>
        <v>-</v>
      </c>
      <c r="Q22" s="387">
        <f>+Q19+Q20-Q21</f>
        <v>0</v>
      </c>
      <c r="R22" s="391" t="str">
        <f t="shared" si="11"/>
        <v>-</v>
      </c>
    </row>
    <row r="23" spans="2:18" ht="21.75" customHeight="1">
      <c r="B23" s="60" t="s">
        <v>59</v>
      </c>
      <c r="C23" s="78"/>
      <c r="D23" s="386"/>
      <c r="E23" s="387"/>
      <c r="F23" s="388" t="str">
        <f t="shared" si="5"/>
        <v>-</v>
      </c>
      <c r="G23" s="389"/>
      <c r="H23" s="390" t="str">
        <f t="shared" si="6"/>
        <v>-</v>
      </c>
      <c r="I23" s="387"/>
      <c r="J23" s="388" t="str">
        <f t="shared" si="7"/>
        <v>-</v>
      </c>
      <c r="K23" s="387"/>
      <c r="L23" s="388" t="str">
        <f t="shared" si="8"/>
        <v>-</v>
      </c>
      <c r="M23" s="387"/>
      <c r="N23" s="388" t="str">
        <f t="shared" si="9"/>
        <v>-</v>
      </c>
      <c r="O23" s="387"/>
      <c r="P23" s="388" t="str">
        <f t="shared" si="10"/>
        <v>-</v>
      </c>
      <c r="Q23" s="387"/>
      <c r="R23" s="391" t="str">
        <f t="shared" si="11"/>
        <v>-</v>
      </c>
    </row>
    <row r="24" spans="2:18" ht="21.75" customHeight="1" thickBot="1">
      <c r="B24" s="465" t="s">
        <v>47</v>
      </c>
      <c r="C24" s="466"/>
      <c r="D24" s="411">
        <f>+D22-D23</f>
        <v>10</v>
      </c>
      <c r="E24" s="412">
        <f>+E22-E23</f>
        <v>20</v>
      </c>
      <c r="F24" s="413">
        <f t="shared" si="5"/>
        <v>2</v>
      </c>
      <c r="G24" s="412">
        <f>+G22-G23</f>
        <v>30</v>
      </c>
      <c r="H24" s="414">
        <f t="shared" si="6"/>
        <v>1.5</v>
      </c>
      <c r="I24" s="412">
        <f>+I22-I23</f>
        <v>0</v>
      </c>
      <c r="J24" s="413" t="str">
        <f t="shared" si="7"/>
        <v>-</v>
      </c>
      <c r="K24" s="412">
        <f>+K22-K23</f>
        <v>0</v>
      </c>
      <c r="L24" s="413" t="str">
        <f t="shared" si="8"/>
        <v>-</v>
      </c>
      <c r="M24" s="412">
        <f>+M22-M23</f>
        <v>0</v>
      </c>
      <c r="N24" s="413" t="str">
        <f t="shared" si="9"/>
        <v>-</v>
      </c>
      <c r="O24" s="412">
        <f>+O22-O23</f>
        <v>0</v>
      </c>
      <c r="P24" s="413" t="str">
        <f t="shared" si="10"/>
        <v>-</v>
      </c>
      <c r="Q24" s="412">
        <f>+Q22-Q23</f>
        <v>0</v>
      </c>
      <c r="R24" s="415" t="str">
        <f t="shared" si="11"/>
        <v>-</v>
      </c>
    </row>
    <row r="25" spans="2:18" ht="21.75" customHeight="1" thickBot="1">
      <c r="B25" s="64" t="s">
        <v>61</v>
      </c>
      <c r="C25" s="82"/>
      <c r="D25" s="416"/>
      <c r="E25" s="417"/>
      <c r="F25" s="418" t="str">
        <f t="shared" si="5"/>
        <v>-</v>
      </c>
      <c r="G25" s="417"/>
      <c r="H25" s="419" t="str">
        <f t="shared" si="6"/>
        <v>-</v>
      </c>
      <c r="I25" s="417"/>
      <c r="J25" s="418" t="str">
        <f aca="true" t="shared" si="12" ref="J25:J38">IF(OR(I25=0,G25=0),"-",I25/G25)</f>
        <v>-</v>
      </c>
      <c r="K25" s="417"/>
      <c r="L25" s="418" t="str">
        <f aca="true" t="shared" si="13" ref="L25:L38">IF(OR(K25=0,I25=0),"-",K25/I25)</f>
        <v>-</v>
      </c>
      <c r="M25" s="417"/>
      <c r="N25" s="418" t="str">
        <f aca="true" t="shared" si="14" ref="N25:N38">IF(OR(M25=0,K25=0),"-",M25/K25)</f>
        <v>-</v>
      </c>
      <c r="O25" s="417"/>
      <c r="P25" s="418" t="str">
        <f aca="true" t="shared" si="15" ref="P25:P38">IF(OR(O25=0,M25=0),"-",O25/M25)</f>
        <v>-</v>
      </c>
      <c r="Q25" s="417"/>
      <c r="R25" s="420" t="str">
        <f aca="true" t="shared" si="16" ref="R25:R38">IF(OR(Q25=0,O25=0),"-",Q25/O25)</f>
        <v>-</v>
      </c>
    </row>
    <row r="26" spans="2:18" ht="21.75" customHeight="1" thickBot="1" thickTop="1">
      <c r="B26" s="474" t="s">
        <v>201</v>
      </c>
      <c r="C26" s="475"/>
      <c r="D26" s="421">
        <f>+D8+D12</f>
        <v>0</v>
      </c>
      <c r="E26" s="422">
        <f>+E8+E12</f>
        <v>0</v>
      </c>
      <c r="F26" s="423" t="str">
        <f t="shared" si="5"/>
        <v>-</v>
      </c>
      <c r="G26" s="424">
        <f>+G8+G12</f>
        <v>0</v>
      </c>
      <c r="H26" s="425" t="str">
        <f t="shared" si="6"/>
        <v>-</v>
      </c>
      <c r="I26" s="422">
        <f>I8+I12</f>
        <v>0</v>
      </c>
      <c r="J26" s="423" t="str">
        <f t="shared" si="12"/>
        <v>-</v>
      </c>
      <c r="K26" s="422">
        <f>K8+K12</f>
        <v>0</v>
      </c>
      <c r="L26" s="423" t="str">
        <f t="shared" si="13"/>
        <v>-</v>
      </c>
      <c r="M26" s="422">
        <f>M8+M12</f>
        <v>0</v>
      </c>
      <c r="N26" s="423" t="str">
        <f t="shared" si="14"/>
        <v>-</v>
      </c>
      <c r="O26" s="422">
        <f>O8+O12</f>
        <v>0</v>
      </c>
      <c r="P26" s="423" t="str">
        <f t="shared" si="15"/>
        <v>-</v>
      </c>
      <c r="Q26" s="422">
        <f>Q8+Q12</f>
        <v>0</v>
      </c>
      <c r="R26" s="426" t="str">
        <f t="shared" si="16"/>
        <v>-</v>
      </c>
    </row>
    <row r="27" spans="2:18" ht="21.75" customHeight="1" thickTop="1">
      <c r="B27" s="178" t="s">
        <v>172</v>
      </c>
      <c r="C27" s="179"/>
      <c r="D27" s="421">
        <f>+D19-D23</f>
        <v>10</v>
      </c>
      <c r="E27" s="422">
        <f>+E19-E23</f>
        <v>20</v>
      </c>
      <c r="F27" s="423">
        <f t="shared" si="5"/>
        <v>2</v>
      </c>
      <c r="G27" s="424">
        <f>+G19-G23</f>
        <v>30</v>
      </c>
      <c r="H27" s="425">
        <f t="shared" si="6"/>
        <v>1.5</v>
      </c>
      <c r="I27" s="422">
        <f>+I19-I23</f>
        <v>0</v>
      </c>
      <c r="J27" s="423" t="str">
        <f t="shared" si="12"/>
        <v>-</v>
      </c>
      <c r="K27" s="422">
        <f>+K19-K23</f>
        <v>0</v>
      </c>
      <c r="L27" s="423" t="str">
        <f t="shared" si="13"/>
        <v>-</v>
      </c>
      <c r="M27" s="422">
        <f>+M19-M23</f>
        <v>0</v>
      </c>
      <c r="N27" s="423" t="str">
        <f t="shared" si="14"/>
        <v>-</v>
      </c>
      <c r="O27" s="422">
        <f>+O19-O23</f>
        <v>0</v>
      </c>
      <c r="P27" s="423" t="str">
        <f t="shared" si="15"/>
        <v>-</v>
      </c>
      <c r="Q27" s="422">
        <f>+Q19-Q23</f>
        <v>0</v>
      </c>
      <c r="R27" s="426" t="str">
        <f t="shared" si="16"/>
        <v>-</v>
      </c>
    </row>
    <row r="28" spans="2:18" ht="21.75" customHeight="1">
      <c r="B28" s="180" t="s">
        <v>173</v>
      </c>
      <c r="C28" s="181"/>
      <c r="D28" s="427"/>
      <c r="E28" s="428"/>
      <c r="F28" s="388" t="str">
        <f t="shared" si="5"/>
        <v>-</v>
      </c>
      <c r="G28" s="429"/>
      <c r="H28" s="430" t="str">
        <f t="shared" si="6"/>
        <v>-</v>
      </c>
      <c r="I28" s="428"/>
      <c r="J28" s="388" t="str">
        <f t="shared" si="12"/>
        <v>-</v>
      </c>
      <c r="K28" s="428"/>
      <c r="L28" s="388" t="str">
        <f t="shared" si="13"/>
        <v>-</v>
      </c>
      <c r="M28" s="428"/>
      <c r="N28" s="388" t="str">
        <f t="shared" si="14"/>
        <v>-</v>
      </c>
      <c r="O28" s="428"/>
      <c r="P28" s="388" t="str">
        <f t="shared" si="15"/>
        <v>-</v>
      </c>
      <c r="Q28" s="428"/>
      <c r="R28" s="391" t="str">
        <f t="shared" si="16"/>
        <v>-</v>
      </c>
    </row>
    <row r="29" spans="2:18" ht="21.75" customHeight="1" thickBot="1">
      <c r="B29" s="182" t="s">
        <v>174</v>
      </c>
      <c r="C29" s="183"/>
      <c r="D29" s="431"/>
      <c r="E29" s="432"/>
      <c r="F29" s="433" t="str">
        <f t="shared" si="5"/>
        <v>-</v>
      </c>
      <c r="G29" s="434"/>
      <c r="H29" s="435" t="str">
        <f t="shared" si="6"/>
        <v>-</v>
      </c>
      <c r="I29" s="432"/>
      <c r="J29" s="433" t="str">
        <f t="shared" si="12"/>
        <v>-</v>
      </c>
      <c r="K29" s="432"/>
      <c r="L29" s="433" t="str">
        <f t="shared" si="13"/>
        <v>-</v>
      </c>
      <c r="M29" s="432"/>
      <c r="N29" s="433" t="str">
        <f t="shared" si="14"/>
        <v>-</v>
      </c>
      <c r="O29" s="432"/>
      <c r="P29" s="433" t="str">
        <f t="shared" si="15"/>
        <v>-</v>
      </c>
      <c r="Q29" s="432"/>
      <c r="R29" s="436" t="str">
        <f t="shared" si="16"/>
        <v>-</v>
      </c>
    </row>
    <row r="30" spans="2:18" ht="21.75" customHeight="1" thickTop="1">
      <c r="B30" s="175" t="s">
        <v>169</v>
      </c>
      <c r="C30" s="83"/>
      <c r="D30" s="437">
        <f>D27+D28+D29</f>
        <v>10</v>
      </c>
      <c r="E30" s="438">
        <f>E27+E28+E29</f>
        <v>20</v>
      </c>
      <c r="F30" s="423">
        <f t="shared" si="5"/>
        <v>2</v>
      </c>
      <c r="G30" s="439">
        <f>G27+G28+G29</f>
        <v>30</v>
      </c>
      <c r="H30" s="440">
        <f t="shared" si="6"/>
        <v>1.5</v>
      </c>
      <c r="I30" s="438">
        <f>I27+I28+I29</f>
        <v>0</v>
      </c>
      <c r="J30" s="423" t="str">
        <f t="shared" si="12"/>
        <v>-</v>
      </c>
      <c r="K30" s="438">
        <f>K27+K28+K29</f>
        <v>0</v>
      </c>
      <c r="L30" s="423" t="str">
        <f t="shared" si="13"/>
        <v>-</v>
      </c>
      <c r="M30" s="438">
        <f>M27+M28+M29</f>
        <v>0</v>
      </c>
      <c r="N30" s="423" t="str">
        <f t="shared" si="14"/>
        <v>-</v>
      </c>
      <c r="O30" s="438">
        <f>O27+O28+O29</f>
        <v>0</v>
      </c>
      <c r="P30" s="423" t="str">
        <f t="shared" si="15"/>
        <v>-</v>
      </c>
      <c r="Q30" s="438">
        <f>Q27+Q28+Q29</f>
        <v>0</v>
      </c>
      <c r="R30" s="426" t="str">
        <f t="shared" si="16"/>
        <v>-</v>
      </c>
    </row>
    <row r="31" spans="2:18" ht="21.75" customHeight="1">
      <c r="B31" s="60" t="s">
        <v>170</v>
      </c>
      <c r="C31" s="78"/>
      <c r="D31" s="386"/>
      <c r="E31" s="387"/>
      <c r="F31" s="388" t="str">
        <f t="shared" si="5"/>
        <v>-</v>
      </c>
      <c r="G31" s="389"/>
      <c r="H31" s="390" t="str">
        <f t="shared" si="6"/>
        <v>-</v>
      </c>
      <c r="I31" s="387"/>
      <c r="J31" s="388" t="str">
        <f t="shared" si="12"/>
        <v>-</v>
      </c>
      <c r="K31" s="387"/>
      <c r="L31" s="388" t="str">
        <f t="shared" si="13"/>
        <v>-</v>
      </c>
      <c r="M31" s="387"/>
      <c r="N31" s="388" t="str">
        <f t="shared" si="14"/>
        <v>-</v>
      </c>
      <c r="O31" s="387"/>
      <c r="P31" s="388" t="str">
        <f t="shared" si="15"/>
        <v>-</v>
      </c>
      <c r="Q31" s="387"/>
      <c r="R31" s="391" t="str">
        <f t="shared" si="16"/>
        <v>-</v>
      </c>
    </row>
    <row r="32" spans="2:18" ht="21.75" customHeight="1">
      <c r="B32" s="60" t="s">
        <v>171</v>
      </c>
      <c r="C32" s="78"/>
      <c r="D32" s="386"/>
      <c r="E32" s="387"/>
      <c r="F32" s="388" t="str">
        <f t="shared" si="5"/>
        <v>-</v>
      </c>
      <c r="G32" s="389"/>
      <c r="H32" s="390" t="str">
        <f t="shared" si="6"/>
        <v>-</v>
      </c>
      <c r="I32" s="387"/>
      <c r="J32" s="388" t="str">
        <f t="shared" si="12"/>
        <v>-</v>
      </c>
      <c r="K32" s="387"/>
      <c r="L32" s="388" t="str">
        <f t="shared" si="13"/>
        <v>-</v>
      </c>
      <c r="M32" s="387"/>
      <c r="N32" s="388" t="str">
        <f t="shared" si="14"/>
        <v>-</v>
      </c>
      <c r="O32" s="387"/>
      <c r="P32" s="388" t="str">
        <f t="shared" si="15"/>
        <v>-</v>
      </c>
      <c r="Q32" s="387"/>
      <c r="R32" s="391" t="str">
        <f t="shared" si="16"/>
        <v>-</v>
      </c>
    </row>
    <row r="33" spans="2:18" ht="21.75" customHeight="1">
      <c r="B33" s="177" t="s">
        <v>175</v>
      </c>
      <c r="C33" s="78"/>
      <c r="D33" s="441"/>
      <c r="E33" s="442"/>
      <c r="F33" s="388" t="str">
        <f t="shared" si="5"/>
        <v>-</v>
      </c>
      <c r="G33" s="443"/>
      <c r="H33" s="390" t="str">
        <f t="shared" si="6"/>
        <v>-</v>
      </c>
      <c r="I33" s="387"/>
      <c r="J33" s="388" t="str">
        <f t="shared" si="12"/>
        <v>-</v>
      </c>
      <c r="K33" s="387"/>
      <c r="L33" s="388" t="str">
        <f t="shared" si="13"/>
        <v>-</v>
      </c>
      <c r="M33" s="387"/>
      <c r="N33" s="388" t="str">
        <f t="shared" si="14"/>
        <v>-</v>
      </c>
      <c r="O33" s="387"/>
      <c r="P33" s="388" t="str">
        <f t="shared" si="15"/>
        <v>-</v>
      </c>
      <c r="Q33" s="387"/>
      <c r="R33" s="391" t="str">
        <f t="shared" si="16"/>
        <v>-</v>
      </c>
    </row>
    <row r="34" spans="2:18" ht="21.75" customHeight="1">
      <c r="B34" s="476" t="s">
        <v>34</v>
      </c>
      <c r="C34" s="477"/>
      <c r="D34" s="386">
        <f>D30+D30+D32+D33</f>
        <v>20</v>
      </c>
      <c r="E34" s="387">
        <f>E30+E30+E32+E33</f>
        <v>40</v>
      </c>
      <c r="F34" s="388">
        <f t="shared" si="5"/>
        <v>2</v>
      </c>
      <c r="G34" s="389">
        <f>G30+G30+G32+G33</f>
        <v>60</v>
      </c>
      <c r="H34" s="390">
        <f t="shared" si="6"/>
        <v>1.5</v>
      </c>
      <c r="I34" s="386">
        <f>I30+I30+I32+I33</f>
        <v>0</v>
      </c>
      <c r="J34" s="444" t="str">
        <f t="shared" si="12"/>
        <v>-</v>
      </c>
      <c r="K34" s="387">
        <f>K30+K30+K32+K33</f>
        <v>0</v>
      </c>
      <c r="L34" s="388" t="str">
        <f t="shared" si="13"/>
        <v>-</v>
      </c>
      <c r="M34" s="389">
        <f>M30+M30+M32+M33</f>
        <v>0</v>
      </c>
      <c r="N34" s="444" t="str">
        <f t="shared" si="14"/>
        <v>-</v>
      </c>
      <c r="O34" s="387">
        <f>O30+O30+O32+O33</f>
        <v>0</v>
      </c>
      <c r="P34" s="388" t="str">
        <f t="shared" si="15"/>
        <v>-</v>
      </c>
      <c r="Q34" s="389">
        <f>Q30+Q30+Q32+Q33</f>
        <v>0</v>
      </c>
      <c r="R34" s="391" t="str">
        <f t="shared" si="16"/>
        <v>-</v>
      </c>
    </row>
    <row r="35" spans="2:18" ht="21.75" customHeight="1">
      <c r="B35" s="60" t="s">
        <v>60</v>
      </c>
      <c r="C35" s="78"/>
      <c r="D35" s="441"/>
      <c r="E35" s="442"/>
      <c r="F35" s="388" t="str">
        <f t="shared" si="5"/>
        <v>-</v>
      </c>
      <c r="G35" s="389"/>
      <c r="H35" s="390" t="str">
        <f t="shared" si="6"/>
        <v>-</v>
      </c>
      <c r="I35" s="387"/>
      <c r="J35" s="388" t="str">
        <f t="shared" si="12"/>
        <v>-</v>
      </c>
      <c r="K35" s="387"/>
      <c r="L35" s="388" t="str">
        <f t="shared" si="13"/>
        <v>-</v>
      </c>
      <c r="M35" s="387"/>
      <c r="N35" s="388" t="str">
        <f t="shared" si="14"/>
        <v>-</v>
      </c>
      <c r="O35" s="387"/>
      <c r="P35" s="388" t="str">
        <f t="shared" si="15"/>
        <v>-</v>
      </c>
      <c r="Q35" s="387"/>
      <c r="R35" s="391" t="str">
        <f t="shared" si="16"/>
        <v>-</v>
      </c>
    </row>
    <row r="36" spans="2:18" s="77" customFormat="1" ht="21.75" customHeight="1" thickBot="1">
      <c r="B36" s="115" t="s">
        <v>16</v>
      </c>
      <c r="C36" s="116"/>
      <c r="D36" s="398">
        <f>D34-D35</f>
        <v>20</v>
      </c>
      <c r="E36" s="399">
        <f>E34-E35</f>
        <v>40</v>
      </c>
      <c r="F36" s="400">
        <f t="shared" si="5"/>
        <v>2</v>
      </c>
      <c r="G36" s="401">
        <f>G34-G35</f>
        <v>60</v>
      </c>
      <c r="H36" s="402">
        <f t="shared" si="6"/>
        <v>1.5</v>
      </c>
      <c r="I36" s="399">
        <f>I34-I35</f>
        <v>0</v>
      </c>
      <c r="J36" s="400" t="str">
        <f t="shared" si="12"/>
        <v>-</v>
      </c>
      <c r="K36" s="399">
        <f>K34-K35</f>
        <v>0</v>
      </c>
      <c r="L36" s="400" t="str">
        <f t="shared" si="13"/>
        <v>-</v>
      </c>
      <c r="M36" s="399">
        <f>M34-M35</f>
        <v>0</v>
      </c>
      <c r="N36" s="400" t="str">
        <f t="shared" si="14"/>
        <v>-</v>
      </c>
      <c r="O36" s="399">
        <f>O34-O35</f>
        <v>0</v>
      </c>
      <c r="P36" s="400" t="str">
        <f t="shared" si="15"/>
        <v>-</v>
      </c>
      <c r="Q36" s="399">
        <f>Q34-Q35</f>
        <v>0</v>
      </c>
      <c r="R36" s="403" t="str">
        <f t="shared" si="16"/>
        <v>-</v>
      </c>
    </row>
    <row r="37" spans="2:18" ht="21.75" customHeight="1" thickBot="1" thickTop="1">
      <c r="B37" s="63" t="s">
        <v>96</v>
      </c>
      <c r="C37" s="84"/>
      <c r="D37" s="445"/>
      <c r="E37" s="446"/>
      <c r="F37" s="447" t="str">
        <f t="shared" si="5"/>
        <v>-</v>
      </c>
      <c r="G37" s="448"/>
      <c r="H37" s="449" t="str">
        <f t="shared" si="6"/>
        <v>-</v>
      </c>
      <c r="I37" s="446"/>
      <c r="J37" s="447" t="str">
        <f t="shared" si="12"/>
        <v>-</v>
      </c>
      <c r="K37" s="446"/>
      <c r="L37" s="447" t="str">
        <f t="shared" si="13"/>
        <v>-</v>
      </c>
      <c r="M37" s="446"/>
      <c r="N37" s="447" t="str">
        <f t="shared" si="14"/>
        <v>-</v>
      </c>
      <c r="O37" s="446"/>
      <c r="P37" s="447" t="str">
        <f t="shared" si="15"/>
        <v>-</v>
      </c>
      <c r="Q37" s="446"/>
      <c r="R37" s="450" t="str">
        <f t="shared" si="16"/>
        <v>-</v>
      </c>
    </row>
    <row r="38" spans="2:18" s="77" customFormat="1" ht="21.75" customHeight="1" thickBot="1" thickTop="1">
      <c r="B38" s="117" t="s">
        <v>107</v>
      </c>
      <c r="C38" s="118"/>
      <c r="D38" s="451"/>
      <c r="E38" s="452"/>
      <c r="F38" s="453" t="str">
        <f t="shared" si="5"/>
        <v>-</v>
      </c>
      <c r="G38" s="454"/>
      <c r="H38" s="455" t="str">
        <f t="shared" si="6"/>
        <v>-</v>
      </c>
      <c r="I38" s="452"/>
      <c r="J38" s="453" t="str">
        <f t="shared" si="12"/>
        <v>-</v>
      </c>
      <c r="K38" s="452"/>
      <c r="L38" s="453" t="str">
        <f t="shared" si="13"/>
        <v>-</v>
      </c>
      <c r="M38" s="452"/>
      <c r="N38" s="453" t="str">
        <f t="shared" si="14"/>
        <v>-</v>
      </c>
      <c r="O38" s="452"/>
      <c r="P38" s="453" t="str">
        <f t="shared" si="15"/>
        <v>-</v>
      </c>
      <c r="Q38" s="452"/>
      <c r="R38" s="456" t="str">
        <f t="shared" si="16"/>
        <v>-</v>
      </c>
    </row>
    <row r="39" ht="21.75" customHeight="1"/>
    <row r="40" spans="4:17" ht="21.75" customHeight="1">
      <c r="D40" s="86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3:18" ht="21.75" customHeight="1">
      <c r="C41" s="88"/>
      <c r="D41" s="89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88"/>
    </row>
    <row r="42" spans="3:18" ht="21.75" customHeight="1">
      <c r="C42" s="88"/>
      <c r="D42" s="91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3:18" ht="21.75" customHeight="1">
      <c r="C43" s="88"/>
      <c r="D43" s="91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3:18" ht="21.75" customHeight="1">
      <c r="C44" s="88"/>
      <c r="D44" s="91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3:18" ht="21.75" customHeight="1">
      <c r="C45" s="88"/>
      <c r="D45" s="91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3:18" ht="21.75" customHeight="1">
      <c r="C46" s="88"/>
      <c r="D46" s="91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3:18" ht="21.75" customHeight="1">
      <c r="C47" s="88"/>
      <c r="D47" s="91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3:18" ht="21.75" customHeight="1">
      <c r="C48" s="88"/>
      <c r="D48" s="91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3:18" ht="12">
      <c r="C49" s="88"/>
      <c r="D49" s="91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3:18" ht="12">
      <c r="C50" s="88"/>
      <c r="D50" s="91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3:18" ht="12">
      <c r="C51" s="88"/>
      <c r="D51" s="91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3:18" ht="12">
      <c r="C52" s="88"/>
      <c r="D52" s="91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3:18" ht="12">
      <c r="C53" s="88"/>
      <c r="D53" s="91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3:18" ht="12">
      <c r="C54" s="88"/>
      <c r="D54" s="91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3:18" ht="12">
      <c r="C55" s="88"/>
      <c r="D55" s="91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3:18" ht="12">
      <c r="C56" s="88"/>
      <c r="D56" s="91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3:18" ht="12">
      <c r="C57" s="88"/>
      <c r="D57" s="91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3:18" ht="12">
      <c r="C58" s="88"/>
      <c r="D58" s="91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3:18" ht="12">
      <c r="C59" s="88"/>
      <c r="D59" s="91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3:18" ht="12">
      <c r="C60" s="88"/>
      <c r="D60" s="91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3:18" ht="12">
      <c r="C61" s="88"/>
      <c r="D61" s="91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3:18" ht="12">
      <c r="C62" s="88"/>
      <c r="D62" s="91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3:18" ht="12">
      <c r="C63" s="88"/>
      <c r="D63" s="91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3:18" ht="12">
      <c r="C64" s="88"/>
      <c r="D64" s="91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3:18" ht="12">
      <c r="C65" s="88"/>
      <c r="D65" s="91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3:18" ht="12">
      <c r="C66" s="88"/>
      <c r="D66" s="91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3:18" ht="12">
      <c r="C67" s="88"/>
      <c r="D67" s="91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3:18" ht="12">
      <c r="C68" s="88"/>
      <c r="D68" s="91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3:18" ht="12">
      <c r="C69" s="88"/>
      <c r="D69" s="91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3:18" ht="12">
      <c r="C70" s="88"/>
      <c r="D70" s="91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3:18" ht="12">
      <c r="C71" s="88"/>
      <c r="D71" s="91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3:18" ht="12">
      <c r="C72" s="88"/>
      <c r="D72" s="91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3:18" ht="12">
      <c r="C73" s="88"/>
      <c r="D73" s="91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3:18" ht="12">
      <c r="C74" s="88"/>
      <c r="D74" s="91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3:18" ht="12">
      <c r="C75" s="88"/>
      <c r="D75" s="91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3:18" ht="12">
      <c r="C76" s="88"/>
      <c r="D76" s="91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3:18" ht="12">
      <c r="C77" s="88"/>
      <c r="D77" s="91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3:18" ht="12">
      <c r="C78" s="88"/>
      <c r="D78" s="91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3:18" ht="12">
      <c r="C79" s="88"/>
      <c r="D79" s="91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</sheetData>
  <sheetProtection/>
  <printOptions/>
  <pageMargins left="0.4330708661417323" right="0.35433070866141736" top="0.5118110236220472" bottom="0.3937007874015748" header="0.15748031496062992" footer="0.15748031496062992"/>
  <pageSetup cellComments="asDisplayed" fitToHeight="1" fitToWidth="1" horizontalDpi="600" verticalDpi="600" orientation="landscape" paperSize="9" scale="70" r:id="rId2"/>
  <headerFooter alignWithMargins="0">
    <oddFooter>&amp;L53-267（H27.9）　PC対応帳票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1"/>
  <sheetViews>
    <sheetView showGridLines="0" showZeros="0" view="pageBreakPreview" zoomScale="70" zoomScaleSheetLayoutView="70" zoomScalePageLayoutView="0" workbookViewId="0" topLeftCell="A1">
      <selection activeCell="J10" sqref="J10"/>
    </sheetView>
  </sheetViews>
  <sheetFormatPr defaultColWidth="9.00390625" defaultRowHeight="19.5" customHeight="1"/>
  <cols>
    <col min="1" max="1" width="2.125" style="119" customWidth="1"/>
    <col min="2" max="3" width="2.00390625" style="159" customWidth="1"/>
    <col min="4" max="4" width="29.125" style="159" customWidth="1"/>
    <col min="5" max="6" width="11.625" style="161" customWidth="1"/>
    <col min="7" max="7" width="8.625" style="119" customWidth="1"/>
    <col min="8" max="8" width="11.625" style="161" customWidth="1"/>
    <col min="9" max="9" width="8.625" style="119" customWidth="1"/>
    <col min="10" max="10" width="11.625" style="161" customWidth="1"/>
    <col min="11" max="11" width="8.625" style="119" customWidth="1"/>
    <col min="12" max="12" width="11.625" style="161" customWidth="1"/>
    <col min="13" max="13" width="8.625" style="119" customWidth="1"/>
    <col min="14" max="14" width="11.625" style="161" customWidth="1"/>
    <col min="15" max="15" width="8.625" style="119" customWidth="1"/>
    <col min="16" max="16" width="11.625" style="161" customWidth="1"/>
    <col min="17" max="17" width="8.625" style="119" customWidth="1"/>
    <col min="18" max="18" width="11.625" style="161" customWidth="1"/>
    <col min="19" max="19" width="8.625" style="119" customWidth="1"/>
    <col min="20" max="16384" width="9.00390625" style="119" customWidth="1"/>
  </cols>
  <sheetData>
    <row r="1" spans="2:20" ht="30" customHeight="1">
      <c r="B1" s="120" t="s">
        <v>121</v>
      </c>
      <c r="C1" s="121"/>
      <c r="D1" s="122"/>
      <c r="E1" s="123"/>
      <c r="F1" s="123"/>
      <c r="G1" s="124"/>
      <c r="H1" s="123"/>
      <c r="I1" s="125"/>
      <c r="J1" s="100"/>
      <c r="K1" s="122"/>
      <c r="L1" s="126"/>
      <c r="M1" s="124"/>
      <c r="N1" s="123"/>
      <c r="O1" s="124"/>
      <c r="P1" s="123"/>
      <c r="Q1" s="124"/>
      <c r="R1" s="123"/>
      <c r="S1" s="124"/>
      <c r="T1" s="127"/>
    </row>
    <row r="2" spans="2:19" ht="17.25" customHeight="1">
      <c r="B2" s="479" t="str">
        <f>"取引先名： "&amp;'表紙'!C28</f>
        <v>取引先名： 株式会社　●●商事</v>
      </c>
      <c r="C2" s="128"/>
      <c r="D2" s="128"/>
      <c r="E2" s="129"/>
      <c r="F2" s="130"/>
      <c r="G2" s="131"/>
      <c r="H2" s="132"/>
      <c r="I2" s="131"/>
      <c r="J2" s="132"/>
      <c r="K2" s="131"/>
      <c r="L2" s="132"/>
      <c r="M2" s="131"/>
      <c r="N2" s="132"/>
      <c r="O2" s="131"/>
      <c r="P2" s="132"/>
      <c r="Q2" s="133"/>
      <c r="R2" s="132"/>
      <c r="S2" s="134" t="s">
        <v>62</v>
      </c>
    </row>
    <row r="3" spans="2:19" ht="6" customHeight="1" thickBot="1">
      <c r="B3" s="135"/>
      <c r="C3" s="135"/>
      <c r="D3" s="135"/>
      <c r="E3" s="132"/>
      <c r="F3" s="132"/>
      <c r="G3" s="131"/>
      <c r="H3" s="132"/>
      <c r="I3" s="131"/>
      <c r="J3" s="132"/>
      <c r="K3" s="131"/>
      <c r="L3" s="132"/>
      <c r="M3" s="131"/>
      <c r="N3" s="132"/>
      <c r="O3" s="131"/>
      <c r="P3" s="132"/>
      <c r="Q3" s="133"/>
      <c r="R3" s="132"/>
      <c r="S3" s="136"/>
    </row>
    <row r="4" spans="2:19" ht="18" customHeight="1">
      <c r="B4" s="137"/>
      <c r="C4" s="138"/>
      <c r="D4" s="139"/>
      <c r="E4" s="628" t="s">
        <v>50</v>
      </c>
      <c r="F4" s="629"/>
      <c r="G4" s="630"/>
      <c r="H4" s="629"/>
      <c r="I4" s="631"/>
      <c r="J4" s="628" t="s">
        <v>63</v>
      </c>
      <c r="K4" s="630"/>
      <c r="L4" s="629"/>
      <c r="M4" s="630"/>
      <c r="N4" s="629"/>
      <c r="O4" s="630"/>
      <c r="P4" s="629"/>
      <c r="Q4" s="632"/>
      <c r="R4" s="629"/>
      <c r="S4" s="631"/>
    </row>
    <row r="5" spans="2:19" s="140" customFormat="1" ht="18" customHeight="1">
      <c r="B5" s="98"/>
      <c r="C5" s="101"/>
      <c r="D5" s="141"/>
      <c r="E5" s="372" t="str">
        <f>'表紙'!AB4</f>
        <v>平成27年2月期</v>
      </c>
      <c r="F5" s="373" t="str">
        <f>'表紙'!AC4</f>
        <v>平成28年2月期</v>
      </c>
      <c r="G5" s="374" t="s">
        <v>52</v>
      </c>
      <c r="H5" s="373" t="str">
        <f>'表紙'!AD4</f>
        <v>平成29年2月期</v>
      </c>
      <c r="I5" s="375" t="s">
        <v>52</v>
      </c>
      <c r="J5" s="373" t="str">
        <f>'表紙'!AE4</f>
        <v>平成30年2月期</v>
      </c>
      <c r="K5" s="374" t="s">
        <v>52</v>
      </c>
      <c r="L5" s="376" t="str">
        <f>'表紙'!AF4</f>
        <v>平成31年2月期</v>
      </c>
      <c r="M5" s="377" t="s">
        <v>52</v>
      </c>
      <c r="N5" s="373" t="str">
        <f>'表紙'!AG4</f>
        <v>平成32年2月期</v>
      </c>
      <c r="O5" s="374" t="s">
        <v>52</v>
      </c>
      <c r="P5" s="376" t="str">
        <f>'表紙'!AH4</f>
        <v>平成33年2月期</v>
      </c>
      <c r="Q5" s="377" t="s">
        <v>52</v>
      </c>
      <c r="R5" s="373" t="str">
        <f>'表紙'!AI4</f>
        <v>平成34年2月期</v>
      </c>
      <c r="S5" s="375" t="s">
        <v>52</v>
      </c>
    </row>
    <row r="6" spans="2:19" s="142" customFormat="1" ht="18" customHeight="1">
      <c r="B6" s="480" t="s">
        <v>122</v>
      </c>
      <c r="C6" s="481"/>
      <c r="D6" s="482"/>
      <c r="E6" s="562">
        <f>SUM(E7:E10)-E11</f>
        <v>0</v>
      </c>
      <c r="F6" s="563">
        <f>SUM(F7:F10)-F11</f>
        <v>0</v>
      </c>
      <c r="G6" s="380" t="str">
        <f>IF(OR(F6=0,E6=0),"-",F6/E6)</f>
        <v>-</v>
      </c>
      <c r="H6" s="563">
        <f>SUM(H7:H10)-H11</f>
        <v>0</v>
      </c>
      <c r="I6" s="382" t="str">
        <f>IF(OR(H6=0,F6=0),"-",H6/F6)</f>
        <v>-</v>
      </c>
      <c r="J6" s="567">
        <f>SUM(J7:J10)-J11</f>
        <v>0</v>
      </c>
      <c r="K6" s="568" t="str">
        <f>IF(OR(J6=0,H6=0),"-",J6/H6)</f>
        <v>-</v>
      </c>
      <c r="L6" s="569">
        <f>SUM(L7:L10)-L11</f>
        <v>0</v>
      </c>
      <c r="M6" s="570" t="str">
        <f>IF(OR(L6=0,J6=0),"-",L6/J6)</f>
        <v>-</v>
      </c>
      <c r="N6" s="624">
        <f>SUM(N7:N10)-N11</f>
        <v>0</v>
      </c>
      <c r="O6" s="568" t="str">
        <f>IF(OR(N6=0,L6=0),"-",N6/L6)</f>
        <v>-</v>
      </c>
      <c r="P6" s="565">
        <f>SUM(P7:P10)-P11</f>
        <v>0</v>
      </c>
      <c r="Q6" s="570" t="str">
        <f>IF(OR(P6=0,N6=0),"-",P6/N6)</f>
        <v>-</v>
      </c>
      <c r="R6" s="624">
        <f>SUM(R7:R10)-R11</f>
        <v>0</v>
      </c>
      <c r="S6" s="625" t="str">
        <f>IF(OR(R6=0,P6=0),"-",R6/P6)</f>
        <v>-</v>
      </c>
    </row>
    <row r="7" spans="2:19" s="143" customFormat="1" ht="18" customHeight="1">
      <c r="B7" s="483"/>
      <c r="C7" s="794"/>
      <c r="D7" s="795"/>
      <c r="E7" s="511"/>
      <c r="F7" s="512"/>
      <c r="G7" s="513" t="str">
        <f aca="true" t="shared" si="0" ref="G7:G41">IF(OR(F7=0,E7=0),"-",F7/E7)</f>
        <v>-</v>
      </c>
      <c r="H7" s="512"/>
      <c r="I7" s="514" t="str">
        <f aca="true" t="shared" si="1" ref="I7:I41">IF(OR(H7=0,F7=0),"-",H7/F7)</f>
        <v>-</v>
      </c>
      <c r="J7" s="515"/>
      <c r="K7" s="516" t="str">
        <f aca="true" t="shared" si="2" ref="K7:K41">IF(OR(J7=0,H7=0),"-",J7/H7)</f>
        <v>-</v>
      </c>
      <c r="L7" s="517"/>
      <c r="M7" s="518" t="str">
        <f aca="true" t="shared" si="3" ref="M7:M40">IF(OR(L7=0,J7=0),"-",L7/J7)</f>
        <v>-</v>
      </c>
      <c r="N7" s="519"/>
      <c r="O7" s="516" t="str">
        <f aca="true" t="shared" si="4" ref="O7:O40">IF(OR(N7=0,L7=0),"-",N7/L7)</f>
        <v>-</v>
      </c>
      <c r="P7" s="520"/>
      <c r="Q7" s="518" t="str">
        <f aca="true" t="shared" si="5" ref="Q7:Q40">IF(OR(P7=0,N7=0),"-",P7/N7)</f>
        <v>-</v>
      </c>
      <c r="R7" s="519"/>
      <c r="S7" s="514" t="str">
        <f aca="true" t="shared" si="6" ref="S7:S40">IF(OR(R7=0,P7=0),"-",R7/P7)</f>
        <v>-</v>
      </c>
    </row>
    <row r="8" spans="2:19" s="143" customFormat="1" ht="18" customHeight="1">
      <c r="B8" s="483"/>
      <c r="C8" s="796"/>
      <c r="D8" s="797"/>
      <c r="E8" s="521"/>
      <c r="F8" s="522"/>
      <c r="G8" s="523" t="str">
        <f t="shared" si="0"/>
        <v>-</v>
      </c>
      <c r="H8" s="522"/>
      <c r="I8" s="524" t="str">
        <f t="shared" si="1"/>
        <v>-</v>
      </c>
      <c r="J8" s="525"/>
      <c r="K8" s="526" t="str">
        <f t="shared" si="2"/>
        <v>-</v>
      </c>
      <c r="L8" s="442"/>
      <c r="M8" s="527" t="str">
        <f t="shared" si="3"/>
        <v>-</v>
      </c>
      <c r="N8" s="528"/>
      <c r="O8" s="526" t="str">
        <f t="shared" si="4"/>
        <v>-</v>
      </c>
      <c r="P8" s="529"/>
      <c r="Q8" s="527" t="str">
        <f t="shared" si="5"/>
        <v>-</v>
      </c>
      <c r="R8" s="528"/>
      <c r="S8" s="524" t="str">
        <f t="shared" si="6"/>
        <v>-</v>
      </c>
    </row>
    <row r="9" spans="2:19" s="143" customFormat="1" ht="18" customHeight="1">
      <c r="B9" s="483"/>
      <c r="C9" s="796"/>
      <c r="D9" s="797"/>
      <c r="E9" s="521"/>
      <c r="F9" s="522"/>
      <c r="G9" s="523" t="str">
        <f t="shared" si="0"/>
        <v>-</v>
      </c>
      <c r="H9" s="522"/>
      <c r="I9" s="524" t="str">
        <f t="shared" si="1"/>
        <v>-</v>
      </c>
      <c r="J9" s="525"/>
      <c r="K9" s="526" t="str">
        <f t="shared" si="2"/>
        <v>-</v>
      </c>
      <c r="L9" s="442"/>
      <c r="M9" s="527" t="str">
        <f t="shared" si="3"/>
        <v>-</v>
      </c>
      <c r="N9" s="528"/>
      <c r="O9" s="526" t="str">
        <f t="shared" si="4"/>
        <v>-</v>
      </c>
      <c r="P9" s="529"/>
      <c r="Q9" s="527" t="str">
        <f t="shared" si="5"/>
        <v>-</v>
      </c>
      <c r="R9" s="528"/>
      <c r="S9" s="524" t="str">
        <f t="shared" si="6"/>
        <v>-</v>
      </c>
    </row>
    <row r="10" spans="2:19" s="143" customFormat="1" ht="18" customHeight="1">
      <c r="B10" s="483"/>
      <c r="C10" s="796"/>
      <c r="D10" s="797"/>
      <c r="E10" s="521"/>
      <c r="F10" s="522"/>
      <c r="G10" s="523" t="str">
        <f t="shared" si="0"/>
        <v>-</v>
      </c>
      <c r="H10" s="522"/>
      <c r="I10" s="524" t="str">
        <f t="shared" si="1"/>
        <v>-</v>
      </c>
      <c r="J10" s="525"/>
      <c r="K10" s="526" t="str">
        <f t="shared" si="2"/>
        <v>-</v>
      </c>
      <c r="L10" s="442"/>
      <c r="M10" s="527" t="str">
        <f t="shared" si="3"/>
        <v>-</v>
      </c>
      <c r="N10" s="528"/>
      <c r="O10" s="526" t="str">
        <f t="shared" si="4"/>
        <v>-</v>
      </c>
      <c r="P10" s="529"/>
      <c r="Q10" s="527" t="str">
        <f t="shared" si="5"/>
        <v>-</v>
      </c>
      <c r="R10" s="528"/>
      <c r="S10" s="524" t="str">
        <f t="shared" si="6"/>
        <v>-</v>
      </c>
    </row>
    <row r="11" spans="2:19" s="143" customFormat="1" ht="18" customHeight="1">
      <c r="B11" s="483"/>
      <c r="C11" s="798" t="s">
        <v>97</v>
      </c>
      <c r="D11" s="799"/>
      <c r="E11" s="521"/>
      <c r="F11" s="522"/>
      <c r="G11" s="523" t="str">
        <f t="shared" si="0"/>
        <v>-</v>
      </c>
      <c r="H11" s="522"/>
      <c r="I11" s="524" t="str">
        <f t="shared" si="1"/>
        <v>-</v>
      </c>
      <c r="J11" s="525"/>
      <c r="K11" s="526" t="str">
        <f t="shared" si="2"/>
        <v>-</v>
      </c>
      <c r="L11" s="442"/>
      <c r="M11" s="527" t="str">
        <f t="shared" si="3"/>
        <v>-</v>
      </c>
      <c r="N11" s="528"/>
      <c r="O11" s="526" t="str">
        <f t="shared" si="4"/>
        <v>-</v>
      </c>
      <c r="P11" s="529"/>
      <c r="Q11" s="527" t="str">
        <f t="shared" si="5"/>
        <v>-</v>
      </c>
      <c r="R11" s="528"/>
      <c r="S11" s="524" t="str">
        <f t="shared" si="6"/>
        <v>-</v>
      </c>
    </row>
    <row r="12" spans="2:19" s="142" customFormat="1" ht="18" customHeight="1">
      <c r="B12" s="484" t="s">
        <v>123</v>
      </c>
      <c r="C12" s="481"/>
      <c r="D12" s="490"/>
      <c r="E12" s="530">
        <f>+E13+E14-E15+E16-E17-E18</f>
        <v>0</v>
      </c>
      <c r="F12" s="531">
        <f>+F13+F14-F15+F16-F17-F18</f>
        <v>0</v>
      </c>
      <c r="G12" s="532" t="str">
        <f t="shared" si="0"/>
        <v>-</v>
      </c>
      <c r="H12" s="533">
        <f>+H13+H14-H15+H16-H17-H18</f>
        <v>0</v>
      </c>
      <c r="I12" s="534" t="str">
        <f t="shared" si="1"/>
        <v>-</v>
      </c>
      <c r="J12" s="535">
        <f>J13+J14-J15+J16-J17-J18</f>
        <v>0</v>
      </c>
      <c r="K12" s="536" t="str">
        <f t="shared" si="2"/>
        <v>-</v>
      </c>
      <c r="L12" s="537">
        <f>L13+L14-L15+L16-L17-L18</f>
        <v>0</v>
      </c>
      <c r="M12" s="538" t="str">
        <f t="shared" si="3"/>
        <v>-</v>
      </c>
      <c r="N12" s="533">
        <f>N13+N14-N15+N16-N17-N18</f>
        <v>0</v>
      </c>
      <c r="O12" s="536" t="str">
        <f t="shared" si="4"/>
        <v>-</v>
      </c>
      <c r="P12" s="533">
        <f>P13+P14-P15+P16-P17-P18</f>
        <v>0</v>
      </c>
      <c r="Q12" s="538" t="str">
        <f t="shared" si="5"/>
        <v>-</v>
      </c>
      <c r="R12" s="533">
        <f>R13+R14-R15+R16-R17-R18</f>
        <v>0</v>
      </c>
      <c r="S12" s="534" t="str">
        <f t="shared" si="6"/>
        <v>-</v>
      </c>
    </row>
    <row r="13" spans="2:20" ht="18" customHeight="1">
      <c r="B13" s="485"/>
      <c r="C13" s="495" t="s">
        <v>100</v>
      </c>
      <c r="D13" s="496"/>
      <c r="E13" s="539"/>
      <c r="F13" s="540"/>
      <c r="G13" s="541" t="str">
        <f t="shared" si="0"/>
        <v>-</v>
      </c>
      <c r="H13" s="542"/>
      <c r="I13" s="543" t="str">
        <f t="shared" si="1"/>
        <v>-</v>
      </c>
      <c r="J13" s="544">
        <f>H17</f>
        <v>0</v>
      </c>
      <c r="K13" s="545" t="str">
        <f t="shared" si="2"/>
        <v>-</v>
      </c>
      <c r="L13" s="546">
        <f>J17</f>
        <v>0</v>
      </c>
      <c r="M13" s="547" t="str">
        <f t="shared" si="3"/>
        <v>-</v>
      </c>
      <c r="N13" s="542">
        <f>L17</f>
        <v>0</v>
      </c>
      <c r="O13" s="545" t="str">
        <f t="shared" si="4"/>
        <v>-</v>
      </c>
      <c r="P13" s="542">
        <f>N17</f>
        <v>0</v>
      </c>
      <c r="Q13" s="547" t="str">
        <f t="shared" si="5"/>
        <v>-</v>
      </c>
      <c r="R13" s="542">
        <f>P17</f>
        <v>0</v>
      </c>
      <c r="S13" s="543" t="str">
        <f t="shared" si="6"/>
        <v>-</v>
      </c>
      <c r="T13" s="144"/>
    </row>
    <row r="14" spans="2:20" ht="18" customHeight="1">
      <c r="B14" s="485"/>
      <c r="C14" s="497" t="s">
        <v>101</v>
      </c>
      <c r="D14" s="498"/>
      <c r="E14" s="521"/>
      <c r="F14" s="522"/>
      <c r="G14" s="523" t="str">
        <f t="shared" si="0"/>
        <v>-</v>
      </c>
      <c r="H14" s="548"/>
      <c r="I14" s="549" t="str">
        <f t="shared" si="1"/>
        <v>-</v>
      </c>
      <c r="J14" s="550"/>
      <c r="K14" s="526" t="str">
        <f t="shared" si="2"/>
        <v>-</v>
      </c>
      <c r="L14" s="442"/>
      <c r="M14" s="527" t="str">
        <f t="shared" si="3"/>
        <v>-</v>
      </c>
      <c r="N14" s="528"/>
      <c r="O14" s="526" t="str">
        <f t="shared" si="4"/>
        <v>-</v>
      </c>
      <c r="P14" s="529"/>
      <c r="Q14" s="527" t="str">
        <f t="shared" si="5"/>
        <v>-</v>
      </c>
      <c r="R14" s="529"/>
      <c r="S14" s="549" t="str">
        <f t="shared" si="6"/>
        <v>-</v>
      </c>
      <c r="T14" s="144"/>
    </row>
    <row r="15" spans="2:20" ht="18" customHeight="1">
      <c r="B15" s="485"/>
      <c r="C15" s="498" t="s">
        <v>124</v>
      </c>
      <c r="D15" s="498"/>
      <c r="E15" s="521"/>
      <c r="F15" s="522"/>
      <c r="G15" s="523" t="str">
        <f t="shared" si="0"/>
        <v>-</v>
      </c>
      <c r="H15" s="548"/>
      <c r="I15" s="549" t="str">
        <f t="shared" si="1"/>
        <v>-</v>
      </c>
      <c r="J15" s="550"/>
      <c r="K15" s="526" t="str">
        <f t="shared" si="2"/>
        <v>-</v>
      </c>
      <c r="L15" s="442"/>
      <c r="M15" s="527" t="str">
        <f t="shared" si="3"/>
        <v>-</v>
      </c>
      <c r="N15" s="528"/>
      <c r="O15" s="526" t="str">
        <f t="shared" si="4"/>
        <v>-</v>
      </c>
      <c r="P15" s="529"/>
      <c r="Q15" s="527" t="str">
        <f t="shared" si="5"/>
        <v>-</v>
      </c>
      <c r="R15" s="529"/>
      <c r="S15" s="549" t="str">
        <f t="shared" si="6"/>
        <v>-</v>
      </c>
      <c r="T15" s="144"/>
    </row>
    <row r="16" spans="2:20" ht="18" customHeight="1">
      <c r="B16" s="485"/>
      <c r="C16" s="497" t="s">
        <v>180</v>
      </c>
      <c r="D16" s="498"/>
      <c r="E16" s="521"/>
      <c r="F16" s="522"/>
      <c r="G16" s="523" t="str">
        <f t="shared" si="0"/>
        <v>-</v>
      </c>
      <c r="H16" s="548"/>
      <c r="I16" s="549" t="str">
        <f t="shared" si="1"/>
        <v>-</v>
      </c>
      <c r="J16" s="550">
        <f>J19</f>
        <v>0</v>
      </c>
      <c r="K16" s="526" t="str">
        <f t="shared" si="2"/>
        <v>-</v>
      </c>
      <c r="L16" s="442">
        <f>L19</f>
        <v>0</v>
      </c>
      <c r="M16" s="527" t="str">
        <f t="shared" si="3"/>
        <v>-</v>
      </c>
      <c r="N16" s="529">
        <f>N19</f>
        <v>0</v>
      </c>
      <c r="O16" s="526" t="str">
        <f t="shared" si="4"/>
        <v>-</v>
      </c>
      <c r="P16" s="529">
        <f>P19</f>
        <v>0</v>
      </c>
      <c r="Q16" s="527" t="str">
        <f t="shared" si="5"/>
        <v>-</v>
      </c>
      <c r="R16" s="529">
        <f>R19</f>
        <v>0</v>
      </c>
      <c r="S16" s="549" t="str">
        <f t="shared" si="6"/>
        <v>-</v>
      </c>
      <c r="T16" s="144"/>
    </row>
    <row r="17" spans="2:20" ht="18" customHeight="1">
      <c r="B17" s="485"/>
      <c r="C17" s="497" t="s">
        <v>125</v>
      </c>
      <c r="D17" s="498"/>
      <c r="E17" s="521"/>
      <c r="F17" s="522"/>
      <c r="G17" s="523" t="str">
        <f t="shared" si="0"/>
        <v>-</v>
      </c>
      <c r="H17" s="548"/>
      <c r="I17" s="549" t="str">
        <f t="shared" si="1"/>
        <v>-</v>
      </c>
      <c r="J17" s="550"/>
      <c r="K17" s="526" t="str">
        <f t="shared" si="2"/>
        <v>-</v>
      </c>
      <c r="L17" s="442"/>
      <c r="M17" s="527" t="str">
        <f t="shared" si="3"/>
        <v>-</v>
      </c>
      <c r="N17" s="528"/>
      <c r="O17" s="526" t="str">
        <f t="shared" si="4"/>
        <v>-</v>
      </c>
      <c r="P17" s="529"/>
      <c r="Q17" s="527" t="str">
        <f t="shared" si="5"/>
        <v>-</v>
      </c>
      <c r="R17" s="529"/>
      <c r="S17" s="549" t="str">
        <f t="shared" si="6"/>
        <v>-</v>
      </c>
      <c r="T17" s="144"/>
    </row>
    <row r="18" spans="2:20" ht="18" customHeight="1">
      <c r="B18" s="485"/>
      <c r="C18" s="499" t="s">
        <v>126</v>
      </c>
      <c r="D18" s="499"/>
      <c r="E18" s="551"/>
      <c r="F18" s="552"/>
      <c r="G18" s="553" t="str">
        <f t="shared" si="0"/>
        <v>-</v>
      </c>
      <c r="H18" s="554"/>
      <c r="I18" s="555" t="str">
        <f t="shared" si="1"/>
        <v>-</v>
      </c>
      <c r="J18" s="556"/>
      <c r="K18" s="557" t="str">
        <f t="shared" si="2"/>
        <v>-</v>
      </c>
      <c r="L18" s="558"/>
      <c r="M18" s="559" t="str">
        <f t="shared" si="3"/>
        <v>-</v>
      </c>
      <c r="N18" s="560"/>
      <c r="O18" s="557" t="str">
        <f t="shared" si="4"/>
        <v>-</v>
      </c>
      <c r="P18" s="561"/>
      <c r="Q18" s="559" t="str">
        <f t="shared" si="5"/>
        <v>-</v>
      </c>
      <c r="R18" s="561"/>
      <c r="S18" s="555" t="str">
        <f t="shared" si="6"/>
        <v>-</v>
      </c>
      <c r="T18" s="144"/>
    </row>
    <row r="19" spans="2:20" s="142" customFormat="1" ht="18" customHeight="1">
      <c r="B19" s="486" t="s">
        <v>127</v>
      </c>
      <c r="C19" s="491"/>
      <c r="D19" s="492"/>
      <c r="E19" s="562">
        <f>E20+E21+E22+E23</f>
        <v>0</v>
      </c>
      <c r="F19" s="563">
        <f>F20+F21+F22+F23</f>
        <v>0</v>
      </c>
      <c r="G19" s="564" t="str">
        <f t="shared" si="0"/>
        <v>-</v>
      </c>
      <c r="H19" s="565">
        <f>H20+H21+H22+H23</f>
        <v>0</v>
      </c>
      <c r="I19" s="566" t="str">
        <f t="shared" si="1"/>
        <v>-</v>
      </c>
      <c r="J19" s="567">
        <f>J20+J21+J22+J23</f>
        <v>0</v>
      </c>
      <c r="K19" s="568" t="str">
        <f t="shared" si="2"/>
        <v>-</v>
      </c>
      <c r="L19" s="569">
        <f>L20+L21+L22+L23</f>
        <v>0</v>
      </c>
      <c r="M19" s="570" t="str">
        <f t="shared" si="3"/>
        <v>-</v>
      </c>
      <c r="N19" s="565">
        <f>N20+N21+N22+N23</f>
        <v>0</v>
      </c>
      <c r="O19" s="568" t="str">
        <f t="shared" si="4"/>
        <v>-</v>
      </c>
      <c r="P19" s="565">
        <f>P20+P21+P22+P23</f>
        <v>0</v>
      </c>
      <c r="Q19" s="570" t="str">
        <f t="shared" si="5"/>
        <v>-</v>
      </c>
      <c r="R19" s="565">
        <f>R20+R21+R22+R23</f>
        <v>0</v>
      </c>
      <c r="S19" s="566" t="str">
        <f t="shared" si="6"/>
        <v>-</v>
      </c>
      <c r="T19" s="145"/>
    </row>
    <row r="20" spans="2:20" ht="18" customHeight="1">
      <c r="B20" s="487"/>
      <c r="C20" s="500" t="s">
        <v>102</v>
      </c>
      <c r="D20" s="501"/>
      <c r="E20" s="571"/>
      <c r="F20" s="572"/>
      <c r="G20" s="573" t="str">
        <f t="shared" si="0"/>
        <v>-</v>
      </c>
      <c r="H20" s="574"/>
      <c r="I20" s="575" t="str">
        <f t="shared" si="1"/>
        <v>-</v>
      </c>
      <c r="J20" s="576"/>
      <c r="K20" s="577" t="str">
        <f t="shared" si="2"/>
        <v>-</v>
      </c>
      <c r="L20" s="578"/>
      <c r="M20" s="579" t="str">
        <f t="shared" si="3"/>
        <v>-</v>
      </c>
      <c r="N20" s="580"/>
      <c r="O20" s="577" t="str">
        <f t="shared" si="4"/>
        <v>-</v>
      </c>
      <c r="P20" s="581"/>
      <c r="Q20" s="579" t="str">
        <f t="shared" si="5"/>
        <v>-</v>
      </c>
      <c r="R20" s="581"/>
      <c r="S20" s="575" t="str">
        <f t="shared" si="6"/>
        <v>-</v>
      </c>
      <c r="T20" s="144"/>
    </row>
    <row r="21" spans="2:20" ht="18" customHeight="1">
      <c r="B21" s="487"/>
      <c r="C21" s="500" t="s">
        <v>128</v>
      </c>
      <c r="D21" s="501"/>
      <c r="E21" s="571"/>
      <c r="F21" s="572"/>
      <c r="G21" s="573" t="str">
        <f t="shared" si="0"/>
        <v>-</v>
      </c>
      <c r="H21" s="574"/>
      <c r="I21" s="575" t="str">
        <f t="shared" si="1"/>
        <v>-</v>
      </c>
      <c r="J21" s="576"/>
      <c r="K21" s="577" t="str">
        <f t="shared" si="2"/>
        <v>-</v>
      </c>
      <c r="L21" s="578"/>
      <c r="M21" s="579" t="str">
        <f t="shared" si="3"/>
        <v>-</v>
      </c>
      <c r="N21" s="580"/>
      <c r="O21" s="577" t="str">
        <f t="shared" si="4"/>
        <v>-</v>
      </c>
      <c r="P21" s="581"/>
      <c r="Q21" s="579" t="str">
        <f t="shared" si="5"/>
        <v>-</v>
      </c>
      <c r="R21" s="581"/>
      <c r="S21" s="575" t="str">
        <f t="shared" si="6"/>
        <v>-</v>
      </c>
      <c r="T21" s="144"/>
    </row>
    <row r="22" spans="2:20" ht="18" customHeight="1">
      <c r="B22" s="487"/>
      <c r="C22" s="500" t="s">
        <v>129</v>
      </c>
      <c r="D22" s="501"/>
      <c r="E22" s="571"/>
      <c r="F22" s="572"/>
      <c r="G22" s="573" t="str">
        <f t="shared" si="0"/>
        <v>-</v>
      </c>
      <c r="H22" s="574"/>
      <c r="I22" s="575" t="str">
        <f t="shared" si="1"/>
        <v>-</v>
      </c>
      <c r="J22" s="576"/>
      <c r="K22" s="577" t="str">
        <f t="shared" si="2"/>
        <v>-</v>
      </c>
      <c r="L22" s="578"/>
      <c r="M22" s="579" t="str">
        <f t="shared" si="3"/>
        <v>-</v>
      </c>
      <c r="N22" s="580"/>
      <c r="O22" s="577" t="str">
        <f t="shared" si="4"/>
        <v>-</v>
      </c>
      <c r="P22" s="581"/>
      <c r="Q22" s="579" t="str">
        <f t="shared" si="5"/>
        <v>-</v>
      </c>
      <c r="R22" s="581"/>
      <c r="S22" s="575" t="str">
        <f t="shared" si="6"/>
        <v>-</v>
      </c>
      <c r="T22" s="144"/>
    </row>
    <row r="23" spans="2:20" ht="18" customHeight="1">
      <c r="B23" s="487"/>
      <c r="C23" s="495" t="s">
        <v>130</v>
      </c>
      <c r="D23" s="501"/>
      <c r="E23" s="571">
        <f>SUM(E24:E39)</f>
        <v>0</v>
      </c>
      <c r="F23" s="572">
        <f>SUM(F24:F39)</f>
        <v>0</v>
      </c>
      <c r="G23" s="573" t="str">
        <f t="shared" si="0"/>
        <v>-</v>
      </c>
      <c r="H23" s="574">
        <f>SUM(H24:H39)</f>
        <v>0</v>
      </c>
      <c r="I23" s="575" t="str">
        <f t="shared" si="1"/>
        <v>-</v>
      </c>
      <c r="J23" s="582">
        <f>SUM(J24:J39)</f>
        <v>0</v>
      </c>
      <c r="K23" s="577" t="str">
        <f t="shared" si="2"/>
        <v>-</v>
      </c>
      <c r="L23" s="583">
        <f>SUM(L24:L39)</f>
        <v>0</v>
      </c>
      <c r="M23" s="579" t="str">
        <f t="shared" si="3"/>
        <v>-</v>
      </c>
      <c r="N23" s="574">
        <f>SUM(N24:N39)</f>
        <v>0</v>
      </c>
      <c r="O23" s="577" t="str">
        <f t="shared" si="4"/>
        <v>-</v>
      </c>
      <c r="P23" s="574">
        <f>SUM(P24:P39)</f>
        <v>0</v>
      </c>
      <c r="Q23" s="579" t="str">
        <f t="shared" si="5"/>
        <v>-</v>
      </c>
      <c r="R23" s="574">
        <f>SUM(R24:R39)</f>
        <v>0</v>
      </c>
      <c r="S23" s="575" t="str">
        <f t="shared" si="6"/>
        <v>-</v>
      </c>
      <c r="T23" s="144"/>
    </row>
    <row r="24" spans="2:20" ht="18" customHeight="1">
      <c r="B24" s="487"/>
      <c r="C24" s="502" t="s">
        <v>103</v>
      </c>
      <c r="D24" s="503" t="s">
        <v>131</v>
      </c>
      <c r="E24" s="539"/>
      <c r="F24" s="540"/>
      <c r="G24" s="541" t="str">
        <f t="shared" si="0"/>
        <v>-</v>
      </c>
      <c r="H24" s="542"/>
      <c r="I24" s="543" t="str">
        <f t="shared" si="1"/>
        <v>-</v>
      </c>
      <c r="J24" s="584"/>
      <c r="K24" s="545" t="str">
        <f t="shared" si="2"/>
        <v>-</v>
      </c>
      <c r="L24" s="585"/>
      <c r="M24" s="547" t="str">
        <f t="shared" si="3"/>
        <v>-</v>
      </c>
      <c r="N24" s="586"/>
      <c r="O24" s="545" t="str">
        <f t="shared" si="4"/>
        <v>-</v>
      </c>
      <c r="P24" s="587"/>
      <c r="Q24" s="547" t="str">
        <f t="shared" si="5"/>
        <v>-</v>
      </c>
      <c r="R24" s="587"/>
      <c r="S24" s="543" t="str">
        <f t="shared" si="6"/>
        <v>-</v>
      </c>
      <c r="T24" s="144"/>
    </row>
    <row r="25" spans="2:20" ht="18" customHeight="1">
      <c r="B25" s="487"/>
      <c r="C25" s="504"/>
      <c r="D25" s="505" t="s">
        <v>132</v>
      </c>
      <c r="E25" s="521"/>
      <c r="F25" s="522"/>
      <c r="G25" s="523" t="str">
        <f t="shared" si="0"/>
        <v>-</v>
      </c>
      <c r="H25" s="548"/>
      <c r="I25" s="549" t="str">
        <f t="shared" si="1"/>
        <v>-</v>
      </c>
      <c r="J25" s="550"/>
      <c r="K25" s="526" t="str">
        <f t="shared" si="2"/>
        <v>-</v>
      </c>
      <c r="L25" s="442"/>
      <c r="M25" s="527" t="str">
        <f t="shared" si="3"/>
        <v>-</v>
      </c>
      <c r="N25" s="528"/>
      <c r="O25" s="526" t="str">
        <f t="shared" si="4"/>
        <v>-</v>
      </c>
      <c r="P25" s="529"/>
      <c r="Q25" s="527" t="str">
        <f t="shared" si="5"/>
        <v>-</v>
      </c>
      <c r="R25" s="529"/>
      <c r="S25" s="549" t="str">
        <f t="shared" si="6"/>
        <v>-</v>
      </c>
      <c r="T25" s="144"/>
    </row>
    <row r="26" spans="2:20" ht="18" customHeight="1">
      <c r="B26" s="487"/>
      <c r="C26" s="506" t="s">
        <v>104</v>
      </c>
      <c r="D26" s="498" t="s">
        <v>133</v>
      </c>
      <c r="E26" s="521"/>
      <c r="F26" s="522"/>
      <c r="G26" s="523" t="str">
        <f t="shared" si="0"/>
        <v>-</v>
      </c>
      <c r="H26" s="548"/>
      <c r="I26" s="549" t="str">
        <f t="shared" si="1"/>
        <v>-</v>
      </c>
      <c r="J26" s="550"/>
      <c r="K26" s="526" t="str">
        <f t="shared" si="2"/>
        <v>-</v>
      </c>
      <c r="L26" s="442"/>
      <c r="M26" s="527" t="str">
        <f t="shared" si="3"/>
        <v>-</v>
      </c>
      <c r="N26" s="528"/>
      <c r="O26" s="526" t="str">
        <f t="shared" si="4"/>
        <v>-</v>
      </c>
      <c r="P26" s="529"/>
      <c r="Q26" s="527" t="str">
        <f t="shared" si="5"/>
        <v>-</v>
      </c>
      <c r="R26" s="529"/>
      <c r="S26" s="549" t="str">
        <f t="shared" si="6"/>
        <v>-</v>
      </c>
      <c r="T26" s="144"/>
    </row>
    <row r="27" spans="2:20" ht="18" customHeight="1">
      <c r="B27" s="487"/>
      <c r="C27" s="504"/>
      <c r="D27" s="505" t="s">
        <v>134</v>
      </c>
      <c r="E27" s="521"/>
      <c r="F27" s="522"/>
      <c r="G27" s="523" t="str">
        <f t="shared" si="0"/>
        <v>-</v>
      </c>
      <c r="H27" s="548"/>
      <c r="I27" s="549" t="str">
        <f t="shared" si="1"/>
        <v>-</v>
      </c>
      <c r="J27" s="550"/>
      <c r="K27" s="526" t="str">
        <f t="shared" si="2"/>
        <v>-</v>
      </c>
      <c r="L27" s="442"/>
      <c r="M27" s="527" t="str">
        <f t="shared" si="3"/>
        <v>-</v>
      </c>
      <c r="N27" s="528"/>
      <c r="O27" s="526" t="str">
        <f t="shared" si="4"/>
        <v>-</v>
      </c>
      <c r="P27" s="529"/>
      <c r="Q27" s="527" t="str">
        <f t="shared" si="5"/>
        <v>-</v>
      </c>
      <c r="R27" s="529"/>
      <c r="S27" s="549" t="str">
        <f t="shared" si="6"/>
        <v>-</v>
      </c>
      <c r="T27" s="144"/>
    </row>
    <row r="28" spans="2:20" ht="18" customHeight="1">
      <c r="B28" s="487"/>
      <c r="C28" s="504"/>
      <c r="D28" s="505" t="s">
        <v>135</v>
      </c>
      <c r="E28" s="521"/>
      <c r="F28" s="522"/>
      <c r="G28" s="523" t="str">
        <f t="shared" si="0"/>
        <v>-</v>
      </c>
      <c r="H28" s="548"/>
      <c r="I28" s="549" t="str">
        <f t="shared" si="1"/>
        <v>-</v>
      </c>
      <c r="J28" s="550"/>
      <c r="K28" s="526" t="str">
        <f t="shared" si="2"/>
        <v>-</v>
      </c>
      <c r="L28" s="442"/>
      <c r="M28" s="527" t="str">
        <f t="shared" si="3"/>
        <v>-</v>
      </c>
      <c r="N28" s="528"/>
      <c r="O28" s="526" t="str">
        <f t="shared" si="4"/>
        <v>-</v>
      </c>
      <c r="P28" s="529"/>
      <c r="Q28" s="527" t="str">
        <f t="shared" si="5"/>
        <v>-</v>
      </c>
      <c r="R28" s="529"/>
      <c r="S28" s="549" t="str">
        <f t="shared" si="6"/>
        <v>-</v>
      </c>
      <c r="T28" s="144"/>
    </row>
    <row r="29" spans="2:20" ht="18" customHeight="1">
      <c r="B29" s="487"/>
      <c r="C29" s="504"/>
      <c r="D29" s="505" t="s">
        <v>136</v>
      </c>
      <c r="E29" s="521"/>
      <c r="F29" s="522"/>
      <c r="G29" s="523" t="str">
        <f t="shared" si="0"/>
        <v>-</v>
      </c>
      <c r="H29" s="548"/>
      <c r="I29" s="549" t="str">
        <f t="shared" si="1"/>
        <v>-</v>
      </c>
      <c r="J29" s="550"/>
      <c r="K29" s="526" t="str">
        <f t="shared" si="2"/>
        <v>-</v>
      </c>
      <c r="L29" s="442"/>
      <c r="M29" s="527" t="str">
        <f t="shared" si="3"/>
        <v>-</v>
      </c>
      <c r="N29" s="528"/>
      <c r="O29" s="526" t="str">
        <f t="shared" si="4"/>
        <v>-</v>
      </c>
      <c r="P29" s="529"/>
      <c r="Q29" s="527" t="str">
        <f t="shared" si="5"/>
        <v>-</v>
      </c>
      <c r="R29" s="529"/>
      <c r="S29" s="549" t="str">
        <f t="shared" si="6"/>
        <v>-</v>
      </c>
      <c r="T29" s="144"/>
    </row>
    <row r="30" spans="2:20" ht="18" customHeight="1">
      <c r="B30" s="487"/>
      <c r="C30" s="504"/>
      <c r="D30" s="507" t="s">
        <v>137</v>
      </c>
      <c r="E30" s="521"/>
      <c r="F30" s="522"/>
      <c r="G30" s="523" t="str">
        <f t="shared" si="0"/>
        <v>-</v>
      </c>
      <c r="H30" s="548"/>
      <c r="I30" s="549" t="str">
        <f t="shared" si="1"/>
        <v>-</v>
      </c>
      <c r="J30" s="550"/>
      <c r="K30" s="526" t="str">
        <f t="shared" si="2"/>
        <v>-</v>
      </c>
      <c r="L30" s="442"/>
      <c r="M30" s="527" t="str">
        <f t="shared" si="3"/>
        <v>-</v>
      </c>
      <c r="N30" s="528"/>
      <c r="O30" s="526" t="str">
        <f t="shared" si="4"/>
        <v>-</v>
      </c>
      <c r="P30" s="529"/>
      <c r="Q30" s="527" t="str">
        <f t="shared" si="5"/>
        <v>-</v>
      </c>
      <c r="R30" s="529"/>
      <c r="S30" s="549" t="str">
        <f t="shared" si="6"/>
        <v>-</v>
      </c>
      <c r="T30" s="144"/>
    </row>
    <row r="31" spans="2:20" ht="18" customHeight="1">
      <c r="B31" s="487"/>
      <c r="C31" s="504"/>
      <c r="D31" s="507" t="s">
        <v>138</v>
      </c>
      <c r="E31" s="521"/>
      <c r="F31" s="522"/>
      <c r="G31" s="523" t="str">
        <f t="shared" si="0"/>
        <v>-</v>
      </c>
      <c r="H31" s="548"/>
      <c r="I31" s="549" t="str">
        <f t="shared" si="1"/>
        <v>-</v>
      </c>
      <c r="J31" s="550"/>
      <c r="K31" s="526" t="str">
        <f t="shared" si="2"/>
        <v>-</v>
      </c>
      <c r="L31" s="442"/>
      <c r="M31" s="527" t="str">
        <f t="shared" si="3"/>
        <v>-</v>
      </c>
      <c r="N31" s="528"/>
      <c r="O31" s="526" t="str">
        <f t="shared" si="4"/>
        <v>-</v>
      </c>
      <c r="P31" s="529"/>
      <c r="Q31" s="527" t="str">
        <f t="shared" si="5"/>
        <v>-</v>
      </c>
      <c r="R31" s="529"/>
      <c r="S31" s="549" t="str">
        <f t="shared" si="6"/>
        <v>-</v>
      </c>
      <c r="T31" s="144"/>
    </row>
    <row r="32" spans="2:20" ht="18" customHeight="1">
      <c r="B32" s="487"/>
      <c r="C32" s="504"/>
      <c r="D32" s="507" t="s">
        <v>139</v>
      </c>
      <c r="E32" s="521"/>
      <c r="F32" s="522"/>
      <c r="G32" s="523" t="str">
        <f t="shared" si="0"/>
        <v>-</v>
      </c>
      <c r="H32" s="548"/>
      <c r="I32" s="549" t="str">
        <f t="shared" si="1"/>
        <v>-</v>
      </c>
      <c r="J32" s="550"/>
      <c r="K32" s="526" t="str">
        <f t="shared" si="2"/>
        <v>-</v>
      </c>
      <c r="L32" s="442"/>
      <c r="M32" s="527" t="str">
        <f t="shared" si="3"/>
        <v>-</v>
      </c>
      <c r="N32" s="528"/>
      <c r="O32" s="526" t="str">
        <f t="shared" si="4"/>
        <v>-</v>
      </c>
      <c r="P32" s="529"/>
      <c r="Q32" s="527" t="str">
        <f t="shared" si="5"/>
        <v>-</v>
      </c>
      <c r="R32" s="529"/>
      <c r="S32" s="549" t="str">
        <f t="shared" si="6"/>
        <v>-</v>
      </c>
      <c r="T32" s="144"/>
    </row>
    <row r="33" spans="2:20" ht="18" customHeight="1">
      <c r="B33" s="487"/>
      <c r="C33" s="506" t="s">
        <v>105</v>
      </c>
      <c r="D33" s="498" t="s">
        <v>140</v>
      </c>
      <c r="E33" s="521"/>
      <c r="F33" s="522"/>
      <c r="G33" s="523" t="str">
        <f t="shared" si="0"/>
        <v>-</v>
      </c>
      <c r="H33" s="548"/>
      <c r="I33" s="549" t="str">
        <f t="shared" si="1"/>
        <v>-</v>
      </c>
      <c r="J33" s="550"/>
      <c r="K33" s="526" t="str">
        <f t="shared" si="2"/>
        <v>-</v>
      </c>
      <c r="L33" s="442"/>
      <c r="M33" s="527" t="str">
        <f t="shared" si="3"/>
        <v>-</v>
      </c>
      <c r="N33" s="528"/>
      <c r="O33" s="526" t="str">
        <f t="shared" si="4"/>
        <v>-</v>
      </c>
      <c r="P33" s="529"/>
      <c r="Q33" s="527" t="str">
        <f t="shared" si="5"/>
        <v>-</v>
      </c>
      <c r="R33" s="529"/>
      <c r="S33" s="549" t="str">
        <f t="shared" si="6"/>
        <v>-</v>
      </c>
      <c r="T33" s="144"/>
    </row>
    <row r="34" spans="2:20" ht="18" customHeight="1">
      <c r="B34" s="487"/>
      <c r="C34" s="504"/>
      <c r="D34" s="507" t="s">
        <v>141</v>
      </c>
      <c r="E34" s="521"/>
      <c r="F34" s="522"/>
      <c r="G34" s="523" t="str">
        <f t="shared" si="0"/>
        <v>-</v>
      </c>
      <c r="H34" s="548"/>
      <c r="I34" s="549" t="str">
        <f t="shared" si="1"/>
        <v>-</v>
      </c>
      <c r="J34" s="550"/>
      <c r="K34" s="526" t="str">
        <f t="shared" si="2"/>
        <v>-</v>
      </c>
      <c r="L34" s="442"/>
      <c r="M34" s="527" t="str">
        <f t="shared" si="3"/>
        <v>-</v>
      </c>
      <c r="N34" s="528"/>
      <c r="O34" s="526" t="str">
        <f t="shared" si="4"/>
        <v>-</v>
      </c>
      <c r="P34" s="529"/>
      <c r="Q34" s="527" t="str">
        <f t="shared" si="5"/>
        <v>-</v>
      </c>
      <c r="R34" s="529"/>
      <c r="S34" s="549" t="str">
        <f t="shared" si="6"/>
        <v>-</v>
      </c>
      <c r="T34" s="144"/>
    </row>
    <row r="35" spans="2:20" ht="18" customHeight="1">
      <c r="B35" s="487"/>
      <c r="C35" s="504"/>
      <c r="D35" s="505" t="s">
        <v>202</v>
      </c>
      <c r="E35" s="521"/>
      <c r="F35" s="522"/>
      <c r="G35" s="523" t="str">
        <f t="shared" si="0"/>
        <v>-</v>
      </c>
      <c r="H35" s="548"/>
      <c r="I35" s="549" t="str">
        <f t="shared" si="1"/>
        <v>-</v>
      </c>
      <c r="J35" s="550"/>
      <c r="K35" s="526" t="str">
        <f t="shared" si="2"/>
        <v>-</v>
      </c>
      <c r="L35" s="442"/>
      <c r="M35" s="527" t="str">
        <f t="shared" si="3"/>
        <v>-</v>
      </c>
      <c r="N35" s="528"/>
      <c r="O35" s="526" t="str">
        <f t="shared" si="4"/>
        <v>-</v>
      </c>
      <c r="P35" s="529"/>
      <c r="Q35" s="527" t="str">
        <f t="shared" si="5"/>
        <v>-</v>
      </c>
      <c r="R35" s="529"/>
      <c r="S35" s="549" t="str">
        <f t="shared" si="6"/>
        <v>-</v>
      </c>
      <c r="T35" s="144"/>
    </row>
    <row r="36" spans="2:20" ht="18" customHeight="1">
      <c r="B36" s="487"/>
      <c r="C36" s="504"/>
      <c r="D36" s="508" t="s">
        <v>218</v>
      </c>
      <c r="E36" s="521"/>
      <c r="F36" s="522"/>
      <c r="G36" s="523" t="str">
        <f t="shared" si="0"/>
        <v>-</v>
      </c>
      <c r="H36" s="548"/>
      <c r="I36" s="549" t="str">
        <f t="shared" si="1"/>
        <v>-</v>
      </c>
      <c r="J36" s="550"/>
      <c r="K36" s="526" t="str">
        <f t="shared" si="2"/>
        <v>-</v>
      </c>
      <c r="L36" s="442"/>
      <c r="M36" s="527" t="str">
        <f t="shared" si="3"/>
        <v>-</v>
      </c>
      <c r="N36" s="528"/>
      <c r="O36" s="526" t="str">
        <f t="shared" si="4"/>
        <v>-</v>
      </c>
      <c r="P36" s="529"/>
      <c r="Q36" s="527" t="str">
        <f t="shared" si="5"/>
        <v>-</v>
      </c>
      <c r="R36" s="529"/>
      <c r="S36" s="549" t="str">
        <f t="shared" si="6"/>
        <v>-</v>
      </c>
      <c r="T36" s="144"/>
    </row>
    <row r="37" spans="2:20" ht="18" customHeight="1">
      <c r="B37" s="487"/>
      <c r="C37" s="504"/>
      <c r="D37" s="505" t="s">
        <v>142</v>
      </c>
      <c r="E37" s="521"/>
      <c r="F37" s="522"/>
      <c r="G37" s="523" t="str">
        <f t="shared" si="0"/>
        <v>-</v>
      </c>
      <c r="H37" s="548"/>
      <c r="I37" s="549" t="str">
        <f t="shared" si="1"/>
        <v>-</v>
      </c>
      <c r="J37" s="550"/>
      <c r="K37" s="526" t="str">
        <f t="shared" si="2"/>
        <v>-</v>
      </c>
      <c r="L37" s="442"/>
      <c r="M37" s="527" t="str">
        <f t="shared" si="3"/>
        <v>-</v>
      </c>
      <c r="N37" s="528"/>
      <c r="O37" s="526" t="str">
        <f t="shared" si="4"/>
        <v>-</v>
      </c>
      <c r="P37" s="529"/>
      <c r="Q37" s="527" t="str">
        <f t="shared" si="5"/>
        <v>-</v>
      </c>
      <c r="R37" s="529"/>
      <c r="S37" s="549" t="str">
        <f t="shared" si="6"/>
        <v>-</v>
      </c>
      <c r="T37" s="144"/>
    </row>
    <row r="38" spans="2:20" ht="18" customHeight="1">
      <c r="B38" s="487"/>
      <c r="C38" s="504"/>
      <c r="D38" s="509" t="s">
        <v>143</v>
      </c>
      <c r="E38" s="521"/>
      <c r="F38" s="522"/>
      <c r="G38" s="523" t="str">
        <f t="shared" si="0"/>
        <v>-</v>
      </c>
      <c r="H38" s="548"/>
      <c r="I38" s="549" t="str">
        <f t="shared" si="1"/>
        <v>-</v>
      </c>
      <c r="J38" s="550"/>
      <c r="K38" s="526" t="str">
        <f t="shared" si="2"/>
        <v>-</v>
      </c>
      <c r="L38" s="442"/>
      <c r="M38" s="527" t="str">
        <f t="shared" si="3"/>
        <v>-</v>
      </c>
      <c r="N38" s="528"/>
      <c r="O38" s="526" t="str">
        <f t="shared" si="4"/>
        <v>-</v>
      </c>
      <c r="P38" s="529"/>
      <c r="Q38" s="527" t="str">
        <f t="shared" si="5"/>
        <v>-</v>
      </c>
      <c r="R38" s="529"/>
      <c r="S38" s="549" t="str">
        <f t="shared" si="6"/>
        <v>-</v>
      </c>
      <c r="T38" s="144"/>
    </row>
    <row r="39" spans="2:20" ht="18" customHeight="1">
      <c r="B39" s="487"/>
      <c r="C39" s="510" t="s">
        <v>106</v>
      </c>
      <c r="D39" s="499" t="s">
        <v>144</v>
      </c>
      <c r="E39" s="588"/>
      <c r="F39" s="589"/>
      <c r="G39" s="590" t="str">
        <f t="shared" si="0"/>
        <v>-</v>
      </c>
      <c r="H39" s="591"/>
      <c r="I39" s="592" t="str">
        <f t="shared" si="1"/>
        <v>-</v>
      </c>
      <c r="J39" s="550"/>
      <c r="K39" s="593" t="str">
        <f t="shared" si="2"/>
        <v>-</v>
      </c>
      <c r="L39" s="550"/>
      <c r="M39" s="594" t="str">
        <f t="shared" si="3"/>
        <v>-</v>
      </c>
      <c r="N39" s="528"/>
      <c r="O39" s="593" t="str">
        <f t="shared" si="4"/>
        <v>-</v>
      </c>
      <c r="P39" s="528"/>
      <c r="Q39" s="594" t="str">
        <f t="shared" si="5"/>
        <v>-</v>
      </c>
      <c r="R39" s="528"/>
      <c r="S39" s="592" t="str">
        <f t="shared" si="6"/>
        <v>-</v>
      </c>
      <c r="T39" s="144"/>
    </row>
    <row r="40" spans="2:20" s="142" customFormat="1" ht="18" customHeight="1">
      <c r="B40" s="488" t="s">
        <v>145</v>
      </c>
      <c r="C40" s="481"/>
      <c r="D40" s="482"/>
      <c r="E40" s="595">
        <f>E6-E12</f>
        <v>0</v>
      </c>
      <c r="F40" s="596">
        <f>F6-F12</f>
        <v>0</v>
      </c>
      <c r="G40" s="597" t="str">
        <f t="shared" si="0"/>
        <v>-</v>
      </c>
      <c r="H40" s="598">
        <f>H6-H12</f>
        <v>0</v>
      </c>
      <c r="I40" s="599" t="str">
        <f t="shared" si="1"/>
        <v>-</v>
      </c>
      <c r="J40" s="600">
        <f>J6-J12</f>
        <v>0</v>
      </c>
      <c r="K40" s="601" t="str">
        <f t="shared" si="2"/>
        <v>-</v>
      </c>
      <c r="L40" s="602">
        <f>L6-L12</f>
        <v>0</v>
      </c>
      <c r="M40" s="603" t="str">
        <f t="shared" si="3"/>
        <v>-</v>
      </c>
      <c r="N40" s="604">
        <f>N6-N12</f>
        <v>0</v>
      </c>
      <c r="O40" s="605" t="str">
        <f t="shared" si="4"/>
        <v>-</v>
      </c>
      <c r="P40" s="604">
        <f>P6-P12</f>
        <v>0</v>
      </c>
      <c r="Q40" s="603" t="str">
        <f t="shared" si="5"/>
        <v>-</v>
      </c>
      <c r="R40" s="604">
        <f>R6-R12</f>
        <v>0</v>
      </c>
      <c r="S40" s="626" t="str">
        <f t="shared" si="6"/>
        <v>-</v>
      </c>
      <c r="T40" s="145"/>
    </row>
    <row r="41" spans="2:20" s="142" customFormat="1" ht="18" customHeight="1" thickBot="1">
      <c r="B41" s="489" t="s">
        <v>146</v>
      </c>
      <c r="C41" s="493"/>
      <c r="D41" s="494"/>
      <c r="E41" s="606"/>
      <c r="F41" s="607"/>
      <c r="G41" s="608" t="str">
        <f t="shared" si="0"/>
        <v>-</v>
      </c>
      <c r="H41" s="609"/>
      <c r="I41" s="610" t="str">
        <f t="shared" si="1"/>
        <v>-</v>
      </c>
      <c r="J41" s="611">
        <f>IF(J6=0,"",J40/J6)</f>
      </c>
      <c r="K41" s="612" t="str">
        <f t="shared" si="2"/>
        <v>-</v>
      </c>
      <c r="L41" s="613">
        <f>IF(L6=0,"",L40/L6)</f>
      </c>
      <c r="M41" s="614" t="str">
        <f>IF(OR(L41=0,J41=0,J41=""),"-",L41/J41)</f>
        <v>-</v>
      </c>
      <c r="N41" s="615">
        <f>IF(N6=0,"",N40/N6)</f>
      </c>
      <c r="O41" s="616" t="str">
        <f>IF(OR(N41=0,L41=0,L41=""),"-",N41/L41)</f>
        <v>-</v>
      </c>
      <c r="P41" s="615">
        <f>IF(P6=0,"",P40/P6)</f>
      </c>
      <c r="Q41" s="614" t="str">
        <f>IF(OR(P41=0,N41=0,N41=""),"-",P41/N41)</f>
        <v>-</v>
      </c>
      <c r="R41" s="615">
        <f>IF(R6=0,"",R40/R6)</f>
      </c>
      <c r="S41" s="627" t="str">
        <f>IF(OR(R41=0,P41=0,P41=""),"-",R41/P41)</f>
        <v>-</v>
      </c>
      <c r="T41" s="145"/>
    </row>
    <row r="42" spans="2:20" s="142" customFormat="1" ht="10.5" customHeight="1" thickBot="1">
      <c r="B42" s="146"/>
      <c r="C42" s="146"/>
      <c r="D42" s="146"/>
      <c r="E42" s="617"/>
      <c r="F42" s="617"/>
      <c r="G42" s="618"/>
      <c r="H42" s="617"/>
      <c r="I42" s="618"/>
      <c r="J42" s="619"/>
      <c r="K42" s="620"/>
      <c r="L42" s="619"/>
      <c r="M42" s="620"/>
      <c r="N42" s="619"/>
      <c r="O42" s="620"/>
      <c r="P42" s="619"/>
      <c r="Q42" s="620"/>
      <c r="R42" s="619"/>
      <c r="S42" s="147"/>
      <c r="T42" s="145"/>
    </row>
    <row r="43" spans="2:19" ht="18" customHeight="1" thickBot="1">
      <c r="B43" s="148" t="s">
        <v>147</v>
      </c>
      <c r="C43" s="149"/>
      <c r="D43" s="149"/>
      <c r="E43" s="621"/>
      <c r="F43" s="622" t="str">
        <f>'表紙'!AE4&amp;"（1年目）"</f>
        <v>平成30年2月期（1年目）</v>
      </c>
      <c r="G43" s="623"/>
      <c r="H43" s="621"/>
      <c r="I43" s="622" t="str">
        <f>'表紙'!AF4&amp;"（2年目）"</f>
        <v>平成31年2月期（2年目）</v>
      </c>
      <c r="J43" s="623"/>
      <c r="K43" s="621"/>
      <c r="L43" s="622" t="str">
        <f>'表紙'!AG4&amp;"（3年目）"</f>
        <v>平成32年2月期（3年目）</v>
      </c>
      <c r="M43" s="623"/>
      <c r="N43" s="621"/>
      <c r="O43" s="622" t="str">
        <f>'表紙'!AH4&amp;"（4年目）"</f>
        <v>平成33年2月期（4年目）</v>
      </c>
      <c r="P43" s="623"/>
      <c r="Q43" s="621"/>
      <c r="R43" s="622" t="str">
        <f>'表紙'!AI4&amp;"（5年目）"</f>
        <v>平成34年2月期（5年目）</v>
      </c>
      <c r="S43" s="150"/>
    </row>
    <row r="44" spans="2:19" ht="18" customHeight="1">
      <c r="B44" s="151" t="s">
        <v>148</v>
      </c>
      <c r="C44" s="152"/>
      <c r="D44" s="152"/>
      <c r="E44" s="782"/>
      <c r="F44" s="783"/>
      <c r="G44" s="784"/>
      <c r="H44" s="782"/>
      <c r="I44" s="783"/>
      <c r="J44" s="784"/>
      <c r="K44" s="782"/>
      <c r="L44" s="783"/>
      <c r="M44" s="784"/>
      <c r="N44" s="782"/>
      <c r="O44" s="783"/>
      <c r="P44" s="784"/>
      <c r="Q44" s="782"/>
      <c r="R44" s="783"/>
      <c r="S44" s="784"/>
    </row>
    <row r="45" spans="2:19" ht="18" customHeight="1">
      <c r="B45" s="154"/>
      <c r="C45" s="152" t="s">
        <v>149</v>
      </c>
      <c r="D45" s="152"/>
      <c r="E45" s="785"/>
      <c r="F45" s="786"/>
      <c r="G45" s="787"/>
      <c r="H45" s="785"/>
      <c r="I45" s="786"/>
      <c r="J45" s="787"/>
      <c r="K45" s="785"/>
      <c r="L45" s="786"/>
      <c r="M45" s="787"/>
      <c r="N45" s="785"/>
      <c r="O45" s="786"/>
      <c r="P45" s="787"/>
      <c r="Q45" s="785"/>
      <c r="R45" s="786"/>
      <c r="S45" s="787"/>
    </row>
    <row r="46" spans="2:19" ht="18" customHeight="1">
      <c r="B46" s="155" t="s">
        <v>150</v>
      </c>
      <c r="C46" s="156"/>
      <c r="D46" s="156"/>
      <c r="E46" s="788"/>
      <c r="F46" s="789"/>
      <c r="G46" s="790"/>
      <c r="H46" s="788"/>
      <c r="I46" s="789"/>
      <c r="J46" s="790"/>
      <c r="K46" s="788"/>
      <c r="L46" s="789"/>
      <c r="M46" s="790"/>
      <c r="N46" s="788"/>
      <c r="O46" s="789"/>
      <c r="P46" s="790"/>
      <c r="Q46" s="788"/>
      <c r="R46" s="789"/>
      <c r="S46" s="790"/>
    </row>
    <row r="47" spans="2:19" ht="18" customHeight="1" thickBot="1">
      <c r="B47" s="157"/>
      <c r="C47" s="158" t="s">
        <v>151</v>
      </c>
      <c r="D47" s="158"/>
      <c r="E47" s="791"/>
      <c r="F47" s="792"/>
      <c r="G47" s="793"/>
      <c r="H47" s="791"/>
      <c r="I47" s="792"/>
      <c r="J47" s="793"/>
      <c r="K47" s="791"/>
      <c r="L47" s="792"/>
      <c r="M47" s="793"/>
      <c r="N47" s="791"/>
      <c r="O47" s="792"/>
      <c r="P47" s="793"/>
      <c r="Q47" s="791"/>
      <c r="R47" s="792"/>
      <c r="S47" s="793"/>
    </row>
    <row r="48" spans="5:19" ht="19.5" customHeight="1">
      <c r="E48" s="153"/>
      <c r="F48" s="153"/>
      <c r="G48" s="152"/>
      <c r="H48" s="153"/>
      <c r="I48" s="152"/>
      <c r="J48" s="153"/>
      <c r="K48" s="152"/>
      <c r="L48" s="153"/>
      <c r="M48" s="152"/>
      <c r="N48" s="153"/>
      <c r="O48" s="152"/>
      <c r="P48" s="153"/>
      <c r="Q48" s="152"/>
      <c r="R48" s="153"/>
      <c r="S48" s="152"/>
    </row>
    <row r="49" spans="5:19" ht="19.5" customHeight="1">
      <c r="E49" s="153"/>
      <c r="F49" s="153"/>
      <c r="G49" s="152"/>
      <c r="H49" s="153"/>
      <c r="I49" s="152"/>
      <c r="J49" s="153"/>
      <c r="K49" s="152"/>
      <c r="L49" s="153"/>
      <c r="M49" s="152"/>
      <c r="N49" s="153"/>
      <c r="O49" s="152"/>
      <c r="P49" s="153"/>
      <c r="Q49" s="152"/>
      <c r="R49" s="153"/>
      <c r="S49" s="152"/>
    </row>
    <row r="50" spans="5:19" ht="19.5" customHeight="1">
      <c r="E50" s="153"/>
      <c r="F50" s="153"/>
      <c r="G50" s="152"/>
      <c r="H50" s="153"/>
      <c r="I50" s="152"/>
      <c r="J50" s="153"/>
      <c r="K50" s="152"/>
      <c r="L50" s="153"/>
      <c r="M50" s="152"/>
      <c r="N50" s="153"/>
      <c r="O50" s="152"/>
      <c r="P50" s="153"/>
      <c r="Q50" s="152"/>
      <c r="R50" s="153"/>
      <c r="S50" s="152"/>
    </row>
    <row r="51" spans="5:19" ht="19.5" customHeight="1">
      <c r="E51" s="153"/>
      <c r="F51" s="153"/>
      <c r="G51" s="152"/>
      <c r="H51" s="153"/>
      <c r="I51" s="152"/>
      <c r="J51" s="153"/>
      <c r="K51" s="152"/>
      <c r="L51" s="153"/>
      <c r="M51" s="152"/>
      <c r="N51" s="153"/>
      <c r="O51" s="152"/>
      <c r="P51" s="153"/>
      <c r="Q51" s="152"/>
      <c r="R51" s="153"/>
      <c r="S51" s="152"/>
    </row>
    <row r="52" spans="5:19" ht="19.5" customHeight="1">
      <c r="E52" s="153"/>
      <c r="F52" s="153"/>
      <c r="G52" s="152"/>
      <c r="H52" s="153"/>
      <c r="I52" s="152"/>
      <c r="J52" s="153"/>
      <c r="K52" s="152"/>
      <c r="L52" s="153"/>
      <c r="M52" s="152"/>
      <c r="N52" s="153"/>
      <c r="O52" s="152"/>
      <c r="P52" s="153"/>
      <c r="Q52" s="152"/>
      <c r="R52" s="153"/>
      <c r="S52" s="152"/>
    </row>
    <row r="53" spans="5:19" ht="19.5" customHeight="1">
      <c r="E53" s="153"/>
      <c r="F53" s="153"/>
      <c r="G53" s="152"/>
      <c r="H53" s="153"/>
      <c r="I53" s="152"/>
      <c r="J53" s="153"/>
      <c r="K53" s="152"/>
      <c r="L53" s="153"/>
      <c r="M53" s="152"/>
      <c r="N53" s="153"/>
      <c r="O53" s="152"/>
      <c r="P53" s="153"/>
      <c r="Q53" s="152"/>
      <c r="R53" s="153"/>
      <c r="S53" s="152"/>
    </row>
    <row r="54" spans="5:19" ht="19.5" customHeight="1">
      <c r="E54" s="153"/>
      <c r="F54" s="153"/>
      <c r="G54" s="152"/>
      <c r="H54" s="153"/>
      <c r="I54" s="152"/>
      <c r="J54" s="153"/>
      <c r="K54" s="152"/>
      <c r="L54" s="153"/>
      <c r="M54" s="152"/>
      <c r="N54" s="153"/>
      <c r="O54" s="152"/>
      <c r="P54" s="153"/>
      <c r="Q54" s="152"/>
      <c r="R54" s="153"/>
      <c r="S54" s="152"/>
    </row>
    <row r="55" spans="5:19" ht="19.5" customHeight="1">
      <c r="E55" s="153"/>
      <c r="F55" s="153"/>
      <c r="G55" s="152"/>
      <c r="H55" s="153"/>
      <c r="I55" s="152"/>
      <c r="J55" s="153"/>
      <c r="K55" s="152"/>
      <c r="L55" s="153"/>
      <c r="M55" s="152"/>
      <c r="N55" s="153"/>
      <c r="O55" s="152"/>
      <c r="P55" s="153"/>
      <c r="Q55" s="152"/>
      <c r="R55" s="153"/>
      <c r="S55" s="152"/>
    </row>
    <row r="56" spans="5:19" ht="19.5" customHeight="1">
      <c r="E56" s="153"/>
      <c r="F56" s="153"/>
      <c r="G56" s="152"/>
      <c r="H56" s="153"/>
      <c r="I56" s="152"/>
      <c r="J56" s="153"/>
      <c r="K56" s="152"/>
      <c r="L56" s="153"/>
      <c r="M56" s="152"/>
      <c r="N56" s="153"/>
      <c r="O56" s="152"/>
      <c r="P56" s="153"/>
      <c r="Q56" s="152"/>
      <c r="R56" s="153"/>
      <c r="S56" s="152"/>
    </row>
    <row r="57" spans="5:19" ht="19.5" customHeight="1">
      <c r="E57" s="153"/>
      <c r="F57" s="153"/>
      <c r="G57" s="152"/>
      <c r="H57" s="153"/>
      <c r="I57" s="152"/>
      <c r="J57" s="153"/>
      <c r="K57" s="152"/>
      <c r="L57" s="153"/>
      <c r="M57" s="152"/>
      <c r="N57" s="153"/>
      <c r="O57" s="152"/>
      <c r="P57" s="153"/>
      <c r="Q57" s="152"/>
      <c r="R57" s="153"/>
      <c r="S57" s="152"/>
    </row>
    <row r="58" spans="5:19" ht="19.5" customHeight="1">
      <c r="E58" s="153"/>
      <c r="F58" s="153"/>
      <c r="G58" s="152"/>
      <c r="H58" s="153"/>
      <c r="I58" s="152"/>
      <c r="J58" s="153"/>
      <c r="K58" s="152"/>
      <c r="L58" s="153"/>
      <c r="M58" s="152"/>
      <c r="N58" s="153"/>
      <c r="O58" s="152"/>
      <c r="P58" s="153"/>
      <c r="Q58" s="152"/>
      <c r="R58" s="153"/>
      <c r="S58" s="152"/>
    </row>
    <row r="59" spans="5:19" ht="19.5" customHeight="1">
      <c r="E59" s="153"/>
      <c r="F59" s="153"/>
      <c r="G59" s="152"/>
      <c r="H59" s="153"/>
      <c r="I59" s="152"/>
      <c r="J59" s="153"/>
      <c r="K59" s="152"/>
      <c r="L59" s="153"/>
      <c r="M59" s="152"/>
      <c r="N59" s="153"/>
      <c r="O59" s="152"/>
      <c r="P59" s="153"/>
      <c r="Q59" s="152"/>
      <c r="R59" s="153"/>
      <c r="S59" s="152"/>
    </row>
    <row r="60" spans="5:19" ht="19.5" customHeight="1">
      <c r="E60" s="153"/>
      <c r="F60" s="153"/>
      <c r="G60" s="152"/>
      <c r="H60" s="153"/>
      <c r="I60" s="152"/>
      <c r="J60" s="153"/>
      <c r="K60" s="152"/>
      <c r="L60" s="153"/>
      <c r="M60" s="152"/>
      <c r="N60" s="153"/>
      <c r="O60" s="152"/>
      <c r="P60" s="153"/>
      <c r="Q60" s="152"/>
      <c r="R60" s="153"/>
      <c r="S60" s="152"/>
    </row>
    <row r="61" spans="5:19" ht="19.5" customHeight="1">
      <c r="E61" s="160"/>
      <c r="F61" s="160"/>
      <c r="G61" s="143"/>
      <c r="H61" s="160"/>
      <c r="I61" s="143"/>
      <c r="J61" s="160"/>
      <c r="K61" s="143"/>
      <c r="L61" s="160"/>
      <c r="M61" s="143"/>
      <c r="N61" s="160"/>
      <c r="O61" s="143"/>
      <c r="P61" s="160"/>
      <c r="Q61" s="143"/>
      <c r="R61" s="160"/>
      <c r="S61" s="143"/>
    </row>
  </sheetData>
  <sheetProtection/>
  <mergeCells count="15">
    <mergeCell ref="E46:G47"/>
    <mergeCell ref="E44:G45"/>
    <mergeCell ref="C7:D7"/>
    <mergeCell ref="C8:D8"/>
    <mergeCell ref="C10:D10"/>
    <mergeCell ref="C11:D11"/>
    <mergeCell ref="C9:D9"/>
    <mergeCell ref="H44:J45"/>
    <mergeCell ref="H46:J47"/>
    <mergeCell ref="Q44:S45"/>
    <mergeCell ref="Q46:S47"/>
    <mergeCell ref="K44:M45"/>
    <mergeCell ref="K46:M47"/>
    <mergeCell ref="N44:P45"/>
    <mergeCell ref="N46:P47"/>
  </mergeCells>
  <printOptions/>
  <pageMargins left="0.4330708661417323" right="0.35433070866141736" top="0.5118110236220472" bottom="0.3937007874015748" header="0.15748031496062992" footer="0.15748031496062992"/>
  <pageSetup cellComments="asDisplayed" fitToHeight="1" fitToWidth="1" horizontalDpi="600" verticalDpi="600" orientation="landscape" paperSize="9" scale="68" r:id="rId1"/>
  <headerFooter alignWithMargins="0">
    <oddFooter>&amp;L53-267（H27.9）　PC対応帳票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9"/>
  <sheetViews>
    <sheetView showGridLines="0" showZeros="0" view="pageBreakPreview" zoomScale="70" zoomScaleSheetLayoutView="70" zoomScalePageLayoutView="0" workbookViewId="0" topLeftCell="A1">
      <selection activeCell="J10" sqref="J10"/>
    </sheetView>
  </sheetViews>
  <sheetFormatPr defaultColWidth="9.00390625" defaultRowHeight="19.5" customHeight="1"/>
  <cols>
    <col min="1" max="1" width="2.125" style="119" customWidth="1"/>
    <col min="2" max="2" width="3.625" style="159" customWidth="1"/>
    <col min="3" max="3" width="20.625" style="189" customWidth="1"/>
    <col min="4" max="5" width="12.875" style="119" customWidth="1"/>
    <col min="6" max="6" width="9.625" style="119" customWidth="1"/>
    <col min="7" max="7" width="12.875" style="119" customWidth="1"/>
    <col min="8" max="8" width="9.625" style="119" customWidth="1"/>
    <col min="9" max="9" width="12.875" style="119" customWidth="1"/>
    <col min="10" max="10" width="9.625" style="119" customWidth="1"/>
    <col min="11" max="11" width="12.875" style="119" customWidth="1"/>
    <col min="12" max="12" width="9.625" style="119" customWidth="1"/>
    <col min="13" max="13" width="12.875" style="119" customWidth="1"/>
    <col min="14" max="14" width="9.625" style="119" customWidth="1"/>
    <col min="15" max="15" width="12.875" style="119" customWidth="1"/>
    <col min="16" max="16" width="9.625" style="119" customWidth="1"/>
    <col min="17" max="17" width="12.875" style="119" customWidth="1"/>
    <col min="18" max="18" width="9.625" style="119" customWidth="1"/>
    <col min="19" max="19" width="2.125" style="119" customWidth="1"/>
    <col min="20" max="16384" width="9.00390625" style="119" customWidth="1"/>
  </cols>
  <sheetData>
    <row r="1" spans="2:21" ht="30" customHeight="1">
      <c r="B1" s="162" t="s">
        <v>235</v>
      </c>
      <c r="C1" s="184"/>
      <c r="D1" s="163"/>
      <c r="E1" s="163"/>
      <c r="F1" s="163"/>
      <c r="G1" s="163"/>
      <c r="H1" s="164"/>
      <c r="I1" s="165"/>
      <c r="J1" s="163"/>
      <c r="K1" s="163"/>
      <c r="L1" s="163"/>
      <c r="M1" s="163"/>
      <c r="N1" s="163"/>
      <c r="O1" s="163"/>
      <c r="P1" s="163"/>
      <c r="Q1" s="163"/>
      <c r="R1" s="163"/>
      <c r="S1" s="166"/>
      <c r="T1" s="166"/>
      <c r="U1" s="166"/>
    </row>
    <row r="2" spans="2:18" ht="20.25" customHeight="1">
      <c r="B2" s="633" t="str">
        <f>"取引先名： "&amp;'表紙'!C28</f>
        <v>取引先名： 株式会社　●●商事</v>
      </c>
      <c r="C2" s="185"/>
      <c r="D2" s="167"/>
      <c r="E2" s="135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3"/>
      <c r="Q2" s="131"/>
      <c r="R2" s="134" t="s">
        <v>62</v>
      </c>
    </row>
    <row r="3" spans="2:18" ht="5.25" customHeight="1" thickBot="1">
      <c r="B3" s="135"/>
      <c r="C3" s="186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3"/>
      <c r="Q3" s="131"/>
      <c r="R3" s="136"/>
    </row>
    <row r="4" spans="2:18" ht="19.5" customHeight="1">
      <c r="B4" s="137"/>
      <c r="C4" s="187"/>
      <c r="D4" s="708" t="s">
        <v>65</v>
      </c>
      <c r="E4" s="630"/>
      <c r="F4" s="630"/>
      <c r="G4" s="630"/>
      <c r="H4" s="631"/>
      <c r="I4" s="708" t="s">
        <v>66</v>
      </c>
      <c r="J4" s="630"/>
      <c r="K4" s="630"/>
      <c r="L4" s="630"/>
      <c r="M4" s="630"/>
      <c r="N4" s="630"/>
      <c r="O4" s="630"/>
      <c r="P4" s="632"/>
      <c r="Q4" s="630"/>
      <c r="R4" s="631"/>
    </row>
    <row r="5" spans="2:18" s="140" customFormat="1" ht="24.75" customHeight="1">
      <c r="B5" s="98"/>
      <c r="C5" s="188"/>
      <c r="D5" s="372" t="str">
        <f>'表紙'!AB4</f>
        <v>平成27年2月期</v>
      </c>
      <c r="E5" s="373" t="str">
        <f>'表紙'!AC4</f>
        <v>平成28年2月期</v>
      </c>
      <c r="F5" s="374" t="s">
        <v>52</v>
      </c>
      <c r="G5" s="373" t="str">
        <f>'表紙'!AD4</f>
        <v>平成29年2月期</v>
      </c>
      <c r="H5" s="375" t="s">
        <v>52</v>
      </c>
      <c r="I5" s="373" t="str">
        <f>'表紙'!AE4</f>
        <v>平成30年2月期</v>
      </c>
      <c r="J5" s="374" t="s">
        <v>52</v>
      </c>
      <c r="K5" s="376" t="str">
        <f>'表紙'!AF4</f>
        <v>平成31年2月期</v>
      </c>
      <c r="L5" s="377" t="s">
        <v>52</v>
      </c>
      <c r="M5" s="373" t="str">
        <f>'表紙'!AG4</f>
        <v>平成32年2月期</v>
      </c>
      <c r="N5" s="374" t="s">
        <v>52</v>
      </c>
      <c r="O5" s="376" t="str">
        <f>'表紙'!AH4</f>
        <v>平成33年2月期</v>
      </c>
      <c r="P5" s="377" t="s">
        <v>52</v>
      </c>
      <c r="Q5" s="373" t="str">
        <f>'表紙'!AI4</f>
        <v>平成34年2月期</v>
      </c>
      <c r="R5" s="375" t="s">
        <v>52</v>
      </c>
    </row>
    <row r="6" spans="2:18" s="168" customFormat="1" ht="18" customHeight="1">
      <c r="B6" s="634" t="s">
        <v>181</v>
      </c>
      <c r="C6" s="636"/>
      <c r="D6" s="649">
        <f>SUM(D7:D28)</f>
        <v>0</v>
      </c>
      <c r="E6" s="650">
        <f>SUM(E7:E28)</f>
        <v>0</v>
      </c>
      <c r="F6" s="651" t="str">
        <f>IF(OR(E6=0,D6=0),"-",E6/D6)</f>
        <v>-</v>
      </c>
      <c r="G6" s="652">
        <f>SUM(G7:G28)</f>
        <v>0</v>
      </c>
      <c r="H6" s="653" t="str">
        <f>IF(OR(G6=0,E6=0),"-",G6/E6)</f>
        <v>-</v>
      </c>
      <c r="I6" s="654">
        <f>SUM(I7:I28)</f>
        <v>0</v>
      </c>
      <c r="J6" s="655" t="str">
        <f>IF(OR(I6=0,G6=0),"-",I6/G6)</f>
        <v>-</v>
      </c>
      <c r="K6" s="652">
        <f>SUM(K7:K28)</f>
        <v>0</v>
      </c>
      <c r="L6" s="651" t="str">
        <f>IF(OR(K6=0,I6=0),"-",K6/I6)</f>
        <v>-</v>
      </c>
      <c r="M6" s="652">
        <f>SUM(M7:M28)</f>
        <v>0</v>
      </c>
      <c r="N6" s="651" t="str">
        <f>IF(OR(M6=0,K6=0),"-",M6/K6)</f>
        <v>-</v>
      </c>
      <c r="O6" s="656">
        <f>SUM(O7:O28)</f>
        <v>0</v>
      </c>
      <c r="P6" s="655" t="str">
        <f>IF(OR(O6=0,M6=0),"-",O6/M6)</f>
        <v>-</v>
      </c>
      <c r="Q6" s="652">
        <f>SUM(Q7:Q28)</f>
        <v>0</v>
      </c>
      <c r="R6" s="653" t="str">
        <f>IF(OR(Q6=0,O6=0),"-",Q6/O6)</f>
        <v>-</v>
      </c>
    </row>
    <row r="7" spans="2:18" ht="18" customHeight="1">
      <c r="B7" s="485"/>
      <c r="C7" s="643" t="s">
        <v>67</v>
      </c>
      <c r="D7" s="511"/>
      <c r="E7" s="512"/>
      <c r="F7" s="657" t="str">
        <f aca="true" t="shared" si="0" ref="F7:F39">IF(OR(E7=0,D7=0),"-",E7/D7)</f>
        <v>-</v>
      </c>
      <c r="G7" s="658"/>
      <c r="H7" s="514" t="str">
        <f aca="true" t="shared" si="1" ref="H7:H39">IF(OR(G7=0,E7=0),"-",G7/E7)</f>
        <v>-</v>
      </c>
      <c r="I7" s="659"/>
      <c r="J7" s="516" t="str">
        <f aca="true" t="shared" si="2" ref="J7:J39">IF(OR(I7=0,G7=0),"-",I7/G7)</f>
        <v>-</v>
      </c>
      <c r="K7" s="520"/>
      <c r="L7" s="657" t="str">
        <f aca="true" t="shared" si="3" ref="L7:L39">IF(OR(K7=0,I7=0),"-",K7/I7)</f>
        <v>-</v>
      </c>
      <c r="M7" s="520"/>
      <c r="N7" s="657" t="str">
        <f aca="true" t="shared" si="4" ref="N7:N39">IF(OR(M7=0,K7=0),"-",M7/K7)</f>
        <v>-</v>
      </c>
      <c r="O7" s="660"/>
      <c r="P7" s="516" t="str">
        <f aca="true" t="shared" si="5" ref="P7:P39">IF(OR(O7=0,M7=0),"-",O7/M7)</f>
        <v>-</v>
      </c>
      <c r="Q7" s="520"/>
      <c r="R7" s="514" t="str">
        <f aca="true" t="shared" si="6" ref="R7:R39">IF(OR(Q7=0,O7=0),"-",Q7/O7)</f>
        <v>-</v>
      </c>
    </row>
    <row r="8" spans="2:18" ht="18" customHeight="1">
      <c r="B8" s="485"/>
      <c r="C8" s="644" t="s">
        <v>68</v>
      </c>
      <c r="D8" s="521"/>
      <c r="E8" s="522"/>
      <c r="F8" s="661" t="str">
        <f t="shared" si="0"/>
        <v>-</v>
      </c>
      <c r="G8" s="548"/>
      <c r="H8" s="524" t="str">
        <f t="shared" si="1"/>
        <v>-</v>
      </c>
      <c r="I8" s="662"/>
      <c r="J8" s="526" t="str">
        <f t="shared" si="2"/>
        <v>-</v>
      </c>
      <c r="K8" s="529"/>
      <c r="L8" s="661" t="str">
        <f t="shared" si="3"/>
        <v>-</v>
      </c>
      <c r="M8" s="529"/>
      <c r="N8" s="661" t="str">
        <f t="shared" si="4"/>
        <v>-</v>
      </c>
      <c r="O8" s="663"/>
      <c r="P8" s="526" t="str">
        <f t="shared" si="5"/>
        <v>-</v>
      </c>
      <c r="Q8" s="529"/>
      <c r="R8" s="524" t="str">
        <f t="shared" si="6"/>
        <v>-</v>
      </c>
    </row>
    <row r="9" spans="2:18" ht="18" customHeight="1">
      <c r="B9" s="485"/>
      <c r="C9" s="644" t="s">
        <v>152</v>
      </c>
      <c r="D9" s="521"/>
      <c r="E9" s="522"/>
      <c r="F9" s="661" t="str">
        <f t="shared" si="0"/>
        <v>-</v>
      </c>
      <c r="G9" s="548"/>
      <c r="H9" s="524" t="str">
        <f t="shared" si="1"/>
        <v>-</v>
      </c>
      <c r="I9" s="662"/>
      <c r="J9" s="526" t="str">
        <f t="shared" si="2"/>
        <v>-</v>
      </c>
      <c r="K9" s="529"/>
      <c r="L9" s="661" t="str">
        <f t="shared" si="3"/>
        <v>-</v>
      </c>
      <c r="M9" s="529"/>
      <c r="N9" s="661" t="str">
        <f t="shared" si="4"/>
        <v>-</v>
      </c>
      <c r="O9" s="663"/>
      <c r="P9" s="526" t="str">
        <f t="shared" si="5"/>
        <v>-</v>
      </c>
      <c r="Q9" s="529"/>
      <c r="R9" s="524" t="str">
        <f t="shared" si="6"/>
        <v>-</v>
      </c>
    </row>
    <row r="10" spans="2:18" ht="18" customHeight="1">
      <c r="B10" s="485"/>
      <c r="C10" s="644" t="s">
        <v>64</v>
      </c>
      <c r="D10" s="521"/>
      <c r="E10" s="522"/>
      <c r="F10" s="661" t="str">
        <f t="shared" si="0"/>
        <v>-</v>
      </c>
      <c r="G10" s="548"/>
      <c r="H10" s="524" t="str">
        <f t="shared" si="1"/>
        <v>-</v>
      </c>
      <c r="I10" s="662">
        <f>I29</f>
        <v>0</v>
      </c>
      <c r="J10" s="526" t="str">
        <f t="shared" si="2"/>
        <v>-</v>
      </c>
      <c r="K10" s="529">
        <f>K29</f>
        <v>0</v>
      </c>
      <c r="L10" s="661" t="str">
        <f t="shared" si="3"/>
        <v>-</v>
      </c>
      <c r="M10" s="529">
        <f>M29</f>
        <v>0</v>
      </c>
      <c r="N10" s="661" t="str">
        <f t="shared" si="4"/>
        <v>-</v>
      </c>
      <c r="O10" s="663">
        <f>O29</f>
        <v>0</v>
      </c>
      <c r="P10" s="526" t="str">
        <f t="shared" si="5"/>
        <v>-</v>
      </c>
      <c r="Q10" s="529">
        <f>Q29</f>
        <v>0</v>
      </c>
      <c r="R10" s="524" t="str">
        <f t="shared" si="6"/>
        <v>-</v>
      </c>
    </row>
    <row r="11" spans="2:18" ht="18" customHeight="1">
      <c r="B11" s="485"/>
      <c r="C11" s="644" t="s">
        <v>76</v>
      </c>
      <c r="D11" s="521"/>
      <c r="E11" s="522"/>
      <c r="F11" s="661" t="str">
        <f t="shared" si="0"/>
        <v>-</v>
      </c>
      <c r="G11" s="548"/>
      <c r="H11" s="524" t="str">
        <f t="shared" si="1"/>
        <v>-</v>
      </c>
      <c r="I11" s="662"/>
      <c r="J11" s="526" t="str">
        <f t="shared" si="2"/>
        <v>-</v>
      </c>
      <c r="K11" s="529"/>
      <c r="L11" s="661" t="str">
        <f t="shared" si="3"/>
        <v>-</v>
      </c>
      <c r="M11" s="529"/>
      <c r="N11" s="661" t="str">
        <f t="shared" si="4"/>
        <v>-</v>
      </c>
      <c r="O11" s="663"/>
      <c r="P11" s="526" t="str">
        <f t="shared" si="5"/>
        <v>-</v>
      </c>
      <c r="Q11" s="529"/>
      <c r="R11" s="524" t="str">
        <f t="shared" si="6"/>
        <v>-</v>
      </c>
    </row>
    <row r="12" spans="2:18" ht="18" customHeight="1">
      <c r="B12" s="485"/>
      <c r="C12" s="644" t="s">
        <v>71</v>
      </c>
      <c r="D12" s="521"/>
      <c r="E12" s="522"/>
      <c r="F12" s="661" t="str">
        <f t="shared" si="0"/>
        <v>-</v>
      </c>
      <c r="G12" s="548"/>
      <c r="H12" s="524" t="str">
        <f t="shared" si="1"/>
        <v>-</v>
      </c>
      <c r="I12" s="662"/>
      <c r="J12" s="526" t="str">
        <f t="shared" si="2"/>
        <v>-</v>
      </c>
      <c r="K12" s="529"/>
      <c r="L12" s="661" t="str">
        <f t="shared" si="3"/>
        <v>-</v>
      </c>
      <c r="M12" s="529"/>
      <c r="N12" s="661" t="str">
        <f t="shared" si="4"/>
        <v>-</v>
      </c>
      <c r="O12" s="663"/>
      <c r="P12" s="526" t="str">
        <f t="shared" si="5"/>
        <v>-</v>
      </c>
      <c r="Q12" s="529"/>
      <c r="R12" s="524" t="str">
        <f t="shared" si="6"/>
        <v>-</v>
      </c>
    </row>
    <row r="13" spans="2:18" ht="18" customHeight="1">
      <c r="B13" s="485"/>
      <c r="C13" s="644" t="s">
        <v>74</v>
      </c>
      <c r="D13" s="521"/>
      <c r="E13" s="522"/>
      <c r="F13" s="661" t="str">
        <f t="shared" si="0"/>
        <v>-</v>
      </c>
      <c r="G13" s="548"/>
      <c r="H13" s="524" t="str">
        <f t="shared" si="1"/>
        <v>-</v>
      </c>
      <c r="I13" s="662"/>
      <c r="J13" s="526" t="str">
        <f t="shared" si="2"/>
        <v>-</v>
      </c>
      <c r="K13" s="529"/>
      <c r="L13" s="661" t="str">
        <f t="shared" si="3"/>
        <v>-</v>
      </c>
      <c r="M13" s="529"/>
      <c r="N13" s="661" t="str">
        <f t="shared" si="4"/>
        <v>-</v>
      </c>
      <c r="O13" s="663"/>
      <c r="P13" s="526" t="str">
        <f t="shared" si="5"/>
        <v>-</v>
      </c>
      <c r="Q13" s="529"/>
      <c r="R13" s="524" t="str">
        <f t="shared" si="6"/>
        <v>-</v>
      </c>
    </row>
    <row r="14" spans="2:18" ht="18" customHeight="1">
      <c r="B14" s="485"/>
      <c r="C14" s="644" t="s">
        <v>153</v>
      </c>
      <c r="D14" s="521"/>
      <c r="E14" s="522"/>
      <c r="F14" s="661" t="str">
        <f t="shared" si="0"/>
        <v>-</v>
      </c>
      <c r="G14" s="548"/>
      <c r="H14" s="524" t="str">
        <f t="shared" si="1"/>
        <v>-</v>
      </c>
      <c r="I14" s="662"/>
      <c r="J14" s="526" t="str">
        <f t="shared" si="2"/>
        <v>-</v>
      </c>
      <c r="K14" s="529"/>
      <c r="L14" s="661" t="str">
        <f t="shared" si="3"/>
        <v>-</v>
      </c>
      <c r="M14" s="529"/>
      <c r="N14" s="661" t="str">
        <f t="shared" si="4"/>
        <v>-</v>
      </c>
      <c r="O14" s="663"/>
      <c r="P14" s="526" t="str">
        <f t="shared" si="5"/>
        <v>-</v>
      </c>
      <c r="Q14" s="529"/>
      <c r="R14" s="524" t="str">
        <f t="shared" si="6"/>
        <v>-</v>
      </c>
    </row>
    <row r="15" spans="2:18" ht="18" customHeight="1">
      <c r="B15" s="485"/>
      <c r="C15" s="644" t="s">
        <v>77</v>
      </c>
      <c r="D15" s="521"/>
      <c r="E15" s="522"/>
      <c r="F15" s="661" t="str">
        <f t="shared" si="0"/>
        <v>-</v>
      </c>
      <c r="G15" s="548"/>
      <c r="H15" s="524" t="str">
        <f t="shared" si="1"/>
        <v>-</v>
      </c>
      <c r="I15" s="662"/>
      <c r="J15" s="526" t="str">
        <f t="shared" si="2"/>
        <v>-</v>
      </c>
      <c r="K15" s="529"/>
      <c r="L15" s="661" t="str">
        <f t="shared" si="3"/>
        <v>-</v>
      </c>
      <c r="M15" s="529"/>
      <c r="N15" s="661" t="str">
        <f t="shared" si="4"/>
        <v>-</v>
      </c>
      <c r="O15" s="663"/>
      <c r="P15" s="526" t="str">
        <f t="shared" si="5"/>
        <v>-</v>
      </c>
      <c r="Q15" s="529"/>
      <c r="R15" s="524" t="str">
        <f t="shared" si="6"/>
        <v>-</v>
      </c>
    </row>
    <row r="16" spans="2:18" ht="18" customHeight="1">
      <c r="B16" s="485"/>
      <c r="C16" s="644" t="s">
        <v>154</v>
      </c>
      <c r="D16" s="521"/>
      <c r="E16" s="522"/>
      <c r="F16" s="661" t="str">
        <f t="shared" si="0"/>
        <v>-</v>
      </c>
      <c r="G16" s="548"/>
      <c r="H16" s="524" t="str">
        <f t="shared" si="1"/>
        <v>-</v>
      </c>
      <c r="I16" s="662"/>
      <c r="J16" s="526" t="str">
        <f t="shared" si="2"/>
        <v>-</v>
      </c>
      <c r="K16" s="529"/>
      <c r="L16" s="661" t="str">
        <f t="shared" si="3"/>
        <v>-</v>
      </c>
      <c r="M16" s="529"/>
      <c r="N16" s="661" t="str">
        <f t="shared" si="4"/>
        <v>-</v>
      </c>
      <c r="O16" s="663"/>
      <c r="P16" s="526" t="str">
        <f t="shared" si="5"/>
        <v>-</v>
      </c>
      <c r="Q16" s="529"/>
      <c r="R16" s="524" t="str">
        <f t="shared" si="6"/>
        <v>-</v>
      </c>
    </row>
    <row r="17" spans="2:18" ht="18" customHeight="1">
      <c r="B17" s="485"/>
      <c r="C17" s="644" t="s">
        <v>73</v>
      </c>
      <c r="D17" s="521"/>
      <c r="E17" s="522"/>
      <c r="F17" s="661" t="str">
        <f t="shared" si="0"/>
        <v>-</v>
      </c>
      <c r="G17" s="548"/>
      <c r="H17" s="524" t="str">
        <f t="shared" si="1"/>
        <v>-</v>
      </c>
      <c r="I17" s="662"/>
      <c r="J17" s="526" t="str">
        <f t="shared" si="2"/>
        <v>-</v>
      </c>
      <c r="K17" s="529"/>
      <c r="L17" s="661" t="str">
        <f t="shared" si="3"/>
        <v>-</v>
      </c>
      <c r="M17" s="529"/>
      <c r="N17" s="661" t="str">
        <f t="shared" si="4"/>
        <v>-</v>
      </c>
      <c r="O17" s="663"/>
      <c r="P17" s="526" t="str">
        <f t="shared" si="5"/>
        <v>-</v>
      </c>
      <c r="Q17" s="529"/>
      <c r="R17" s="524" t="str">
        <f t="shared" si="6"/>
        <v>-</v>
      </c>
    </row>
    <row r="18" spans="2:18" ht="18" customHeight="1">
      <c r="B18" s="485"/>
      <c r="C18" s="644" t="s">
        <v>70</v>
      </c>
      <c r="D18" s="521"/>
      <c r="E18" s="522"/>
      <c r="F18" s="661" t="str">
        <f t="shared" si="0"/>
        <v>-</v>
      </c>
      <c r="G18" s="548"/>
      <c r="H18" s="524" t="str">
        <f t="shared" si="1"/>
        <v>-</v>
      </c>
      <c r="I18" s="662"/>
      <c r="J18" s="526" t="str">
        <f t="shared" si="2"/>
        <v>-</v>
      </c>
      <c r="K18" s="529"/>
      <c r="L18" s="661" t="str">
        <f t="shared" si="3"/>
        <v>-</v>
      </c>
      <c r="M18" s="529"/>
      <c r="N18" s="661" t="str">
        <f t="shared" si="4"/>
        <v>-</v>
      </c>
      <c r="O18" s="663"/>
      <c r="P18" s="526" t="str">
        <f t="shared" si="5"/>
        <v>-</v>
      </c>
      <c r="Q18" s="529"/>
      <c r="R18" s="524" t="str">
        <f t="shared" si="6"/>
        <v>-</v>
      </c>
    </row>
    <row r="19" spans="2:18" ht="18" customHeight="1">
      <c r="B19" s="485"/>
      <c r="C19" s="644" t="s">
        <v>155</v>
      </c>
      <c r="D19" s="521"/>
      <c r="E19" s="522"/>
      <c r="F19" s="661" t="str">
        <f t="shared" si="0"/>
        <v>-</v>
      </c>
      <c r="G19" s="548"/>
      <c r="H19" s="524" t="str">
        <f t="shared" si="1"/>
        <v>-</v>
      </c>
      <c r="I19" s="662"/>
      <c r="J19" s="526" t="str">
        <f t="shared" si="2"/>
        <v>-</v>
      </c>
      <c r="K19" s="529"/>
      <c r="L19" s="661" t="str">
        <f t="shared" si="3"/>
        <v>-</v>
      </c>
      <c r="M19" s="529"/>
      <c r="N19" s="661" t="str">
        <f t="shared" si="4"/>
        <v>-</v>
      </c>
      <c r="O19" s="663"/>
      <c r="P19" s="526" t="str">
        <f t="shared" si="5"/>
        <v>-</v>
      </c>
      <c r="Q19" s="529"/>
      <c r="R19" s="524" t="str">
        <f t="shared" si="6"/>
        <v>-</v>
      </c>
    </row>
    <row r="20" spans="2:18" ht="18" customHeight="1">
      <c r="B20" s="485"/>
      <c r="C20" s="644" t="s">
        <v>69</v>
      </c>
      <c r="D20" s="521"/>
      <c r="E20" s="522"/>
      <c r="F20" s="661" t="str">
        <f t="shared" si="0"/>
        <v>-</v>
      </c>
      <c r="G20" s="548"/>
      <c r="H20" s="524" t="str">
        <f t="shared" si="1"/>
        <v>-</v>
      </c>
      <c r="I20" s="662"/>
      <c r="J20" s="526" t="str">
        <f t="shared" si="2"/>
        <v>-</v>
      </c>
      <c r="K20" s="529"/>
      <c r="L20" s="661" t="str">
        <f t="shared" si="3"/>
        <v>-</v>
      </c>
      <c r="M20" s="529"/>
      <c r="N20" s="661" t="str">
        <f t="shared" si="4"/>
        <v>-</v>
      </c>
      <c r="O20" s="663"/>
      <c r="P20" s="526" t="str">
        <f t="shared" si="5"/>
        <v>-</v>
      </c>
      <c r="Q20" s="529"/>
      <c r="R20" s="524" t="str">
        <f t="shared" si="6"/>
        <v>-</v>
      </c>
    </row>
    <row r="21" spans="2:18" ht="18" customHeight="1">
      <c r="B21" s="485"/>
      <c r="C21" s="644" t="s">
        <v>75</v>
      </c>
      <c r="D21" s="521"/>
      <c r="E21" s="522"/>
      <c r="F21" s="661" t="str">
        <f t="shared" si="0"/>
        <v>-</v>
      </c>
      <c r="G21" s="548"/>
      <c r="H21" s="524" t="str">
        <f t="shared" si="1"/>
        <v>-</v>
      </c>
      <c r="I21" s="662"/>
      <c r="J21" s="526" t="str">
        <f t="shared" si="2"/>
        <v>-</v>
      </c>
      <c r="K21" s="529"/>
      <c r="L21" s="661" t="str">
        <f t="shared" si="3"/>
        <v>-</v>
      </c>
      <c r="M21" s="529"/>
      <c r="N21" s="661" t="str">
        <f t="shared" si="4"/>
        <v>-</v>
      </c>
      <c r="O21" s="663"/>
      <c r="P21" s="526" t="str">
        <f t="shared" si="5"/>
        <v>-</v>
      </c>
      <c r="Q21" s="529"/>
      <c r="R21" s="524" t="str">
        <f t="shared" si="6"/>
        <v>-</v>
      </c>
    </row>
    <row r="22" spans="2:18" ht="18" customHeight="1">
      <c r="B22" s="485"/>
      <c r="C22" s="644" t="s">
        <v>78</v>
      </c>
      <c r="D22" s="521"/>
      <c r="E22" s="522"/>
      <c r="F22" s="661" t="str">
        <f t="shared" si="0"/>
        <v>-</v>
      </c>
      <c r="G22" s="548"/>
      <c r="H22" s="524" t="str">
        <f t="shared" si="1"/>
        <v>-</v>
      </c>
      <c r="I22" s="662"/>
      <c r="J22" s="526" t="str">
        <f t="shared" si="2"/>
        <v>-</v>
      </c>
      <c r="K22" s="529"/>
      <c r="L22" s="661" t="str">
        <f t="shared" si="3"/>
        <v>-</v>
      </c>
      <c r="M22" s="529"/>
      <c r="N22" s="661" t="str">
        <f t="shared" si="4"/>
        <v>-</v>
      </c>
      <c r="O22" s="663"/>
      <c r="P22" s="526" t="str">
        <f t="shared" si="5"/>
        <v>-</v>
      </c>
      <c r="Q22" s="529"/>
      <c r="R22" s="524" t="str">
        <f t="shared" si="6"/>
        <v>-</v>
      </c>
    </row>
    <row r="23" spans="2:18" ht="18" customHeight="1">
      <c r="B23" s="485"/>
      <c r="C23" s="645" t="s">
        <v>156</v>
      </c>
      <c r="D23" s="551"/>
      <c r="E23" s="552"/>
      <c r="F23" s="664" t="str">
        <f t="shared" si="0"/>
        <v>-</v>
      </c>
      <c r="G23" s="554"/>
      <c r="H23" s="665" t="str">
        <f t="shared" si="1"/>
        <v>-</v>
      </c>
      <c r="I23" s="666"/>
      <c r="J23" s="557" t="str">
        <f t="shared" si="2"/>
        <v>-</v>
      </c>
      <c r="K23" s="561"/>
      <c r="L23" s="664" t="str">
        <f t="shared" si="3"/>
        <v>-</v>
      </c>
      <c r="M23" s="561"/>
      <c r="N23" s="664" t="str">
        <f t="shared" si="4"/>
        <v>-</v>
      </c>
      <c r="O23" s="667"/>
      <c r="P23" s="557" t="str">
        <f t="shared" si="5"/>
        <v>-</v>
      </c>
      <c r="Q23" s="561"/>
      <c r="R23" s="665" t="str">
        <f t="shared" si="6"/>
        <v>-</v>
      </c>
    </row>
    <row r="24" spans="2:18" ht="18" customHeight="1">
      <c r="B24" s="485"/>
      <c r="C24" s="646"/>
      <c r="D24" s="551"/>
      <c r="E24" s="552"/>
      <c r="F24" s="664" t="str">
        <f t="shared" si="0"/>
        <v>-</v>
      </c>
      <c r="G24" s="554"/>
      <c r="H24" s="665" t="str">
        <f t="shared" si="1"/>
        <v>-</v>
      </c>
      <c r="I24" s="666"/>
      <c r="J24" s="557" t="str">
        <f t="shared" si="2"/>
        <v>-</v>
      </c>
      <c r="K24" s="561"/>
      <c r="L24" s="664" t="str">
        <f t="shared" si="3"/>
        <v>-</v>
      </c>
      <c r="M24" s="561"/>
      <c r="N24" s="664" t="str">
        <f t="shared" si="4"/>
        <v>-</v>
      </c>
      <c r="O24" s="667"/>
      <c r="P24" s="557" t="str">
        <f t="shared" si="5"/>
        <v>-</v>
      </c>
      <c r="Q24" s="561"/>
      <c r="R24" s="665" t="str">
        <f t="shared" si="6"/>
        <v>-</v>
      </c>
    </row>
    <row r="25" spans="2:18" ht="18" customHeight="1">
      <c r="B25" s="485"/>
      <c r="C25" s="646"/>
      <c r="D25" s="551"/>
      <c r="E25" s="552"/>
      <c r="F25" s="664" t="str">
        <f t="shared" si="0"/>
        <v>-</v>
      </c>
      <c r="G25" s="554"/>
      <c r="H25" s="665" t="str">
        <f t="shared" si="1"/>
        <v>-</v>
      </c>
      <c r="I25" s="666"/>
      <c r="J25" s="557" t="str">
        <f t="shared" si="2"/>
        <v>-</v>
      </c>
      <c r="K25" s="561"/>
      <c r="L25" s="664" t="str">
        <f t="shared" si="3"/>
        <v>-</v>
      </c>
      <c r="M25" s="561"/>
      <c r="N25" s="664" t="str">
        <f t="shared" si="4"/>
        <v>-</v>
      </c>
      <c r="O25" s="667"/>
      <c r="P25" s="557" t="str">
        <f t="shared" si="5"/>
        <v>-</v>
      </c>
      <c r="Q25" s="561"/>
      <c r="R25" s="665" t="str">
        <f t="shared" si="6"/>
        <v>-</v>
      </c>
    </row>
    <row r="26" spans="2:18" ht="18" customHeight="1">
      <c r="B26" s="485"/>
      <c r="C26" s="645" t="s">
        <v>157</v>
      </c>
      <c r="D26" s="551"/>
      <c r="E26" s="552"/>
      <c r="F26" s="664" t="str">
        <f t="shared" si="0"/>
        <v>-</v>
      </c>
      <c r="G26" s="554"/>
      <c r="H26" s="665" t="str">
        <f t="shared" si="1"/>
        <v>-</v>
      </c>
      <c r="I26" s="666"/>
      <c r="J26" s="557" t="str">
        <f t="shared" si="2"/>
        <v>-</v>
      </c>
      <c r="K26" s="561"/>
      <c r="L26" s="664" t="str">
        <f t="shared" si="3"/>
        <v>-</v>
      </c>
      <c r="M26" s="561"/>
      <c r="N26" s="664" t="str">
        <f t="shared" si="4"/>
        <v>-</v>
      </c>
      <c r="O26" s="667"/>
      <c r="P26" s="557" t="str">
        <f t="shared" si="5"/>
        <v>-</v>
      </c>
      <c r="Q26" s="561"/>
      <c r="R26" s="665" t="str">
        <f t="shared" si="6"/>
        <v>-</v>
      </c>
    </row>
    <row r="27" spans="2:18" ht="18" customHeight="1">
      <c r="B27" s="485"/>
      <c r="C27" s="645" t="s">
        <v>158</v>
      </c>
      <c r="D27" s="551"/>
      <c r="E27" s="552"/>
      <c r="F27" s="664" t="str">
        <f t="shared" si="0"/>
        <v>-</v>
      </c>
      <c r="G27" s="554"/>
      <c r="H27" s="665" t="str">
        <f t="shared" si="1"/>
        <v>-</v>
      </c>
      <c r="I27" s="666"/>
      <c r="J27" s="557" t="str">
        <f t="shared" si="2"/>
        <v>-</v>
      </c>
      <c r="K27" s="561"/>
      <c r="L27" s="664" t="str">
        <f t="shared" si="3"/>
        <v>-</v>
      </c>
      <c r="M27" s="561"/>
      <c r="N27" s="664" t="str">
        <f t="shared" si="4"/>
        <v>-</v>
      </c>
      <c r="O27" s="667"/>
      <c r="P27" s="557" t="str">
        <f t="shared" si="5"/>
        <v>-</v>
      </c>
      <c r="Q27" s="561"/>
      <c r="R27" s="665" t="str">
        <f t="shared" si="6"/>
        <v>-</v>
      </c>
    </row>
    <row r="28" spans="2:18" ht="18" customHeight="1" thickBot="1">
      <c r="B28" s="635"/>
      <c r="C28" s="647" t="s">
        <v>159</v>
      </c>
      <c r="D28" s="668"/>
      <c r="E28" s="669"/>
      <c r="F28" s="670" t="str">
        <f t="shared" si="0"/>
        <v>-</v>
      </c>
      <c r="G28" s="671"/>
      <c r="H28" s="672" t="str">
        <f t="shared" si="1"/>
        <v>-</v>
      </c>
      <c r="I28" s="666"/>
      <c r="J28" s="673" t="str">
        <f t="shared" si="2"/>
        <v>-</v>
      </c>
      <c r="K28" s="674"/>
      <c r="L28" s="670" t="str">
        <f t="shared" si="3"/>
        <v>-</v>
      </c>
      <c r="M28" s="667"/>
      <c r="N28" s="673" t="str">
        <f t="shared" si="4"/>
        <v>-</v>
      </c>
      <c r="O28" s="674"/>
      <c r="P28" s="670" t="str">
        <f t="shared" si="5"/>
        <v>-</v>
      </c>
      <c r="Q28" s="667"/>
      <c r="R28" s="672" t="str">
        <f t="shared" si="6"/>
        <v>-</v>
      </c>
    </row>
    <row r="29" spans="2:18" ht="18" customHeight="1">
      <c r="B29" s="637" t="s">
        <v>160</v>
      </c>
      <c r="C29" s="640"/>
      <c r="D29" s="675">
        <f>SUM(D30:D37)</f>
        <v>0</v>
      </c>
      <c r="E29" s="676">
        <f>SUM(E30:E37)</f>
        <v>0</v>
      </c>
      <c r="F29" s="677" t="str">
        <f t="shared" si="0"/>
        <v>-</v>
      </c>
      <c r="G29" s="678">
        <f>SUM(G30:G37)</f>
        <v>0</v>
      </c>
      <c r="H29" s="679" t="str">
        <f t="shared" si="1"/>
        <v>-</v>
      </c>
      <c r="I29" s="680">
        <f>SUM(I30:I37)</f>
        <v>0</v>
      </c>
      <c r="J29" s="681" t="str">
        <f t="shared" si="2"/>
        <v>-</v>
      </c>
      <c r="K29" s="678">
        <f>SUM(K30:K37)</f>
        <v>0</v>
      </c>
      <c r="L29" s="677" t="str">
        <f t="shared" si="3"/>
        <v>-</v>
      </c>
      <c r="M29" s="678">
        <f>SUM(M30:M37)</f>
        <v>0</v>
      </c>
      <c r="N29" s="677" t="str">
        <f t="shared" si="4"/>
        <v>-</v>
      </c>
      <c r="O29" s="682">
        <f>SUM(O30:O37)</f>
        <v>0</v>
      </c>
      <c r="P29" s="681" t="str">
        <f t="shared" si="5"/>
        <v>-</v>
      </c>
      <c r="Q29" s="678">
        <f>SUM(Q30:Q37)</f>
        <v>0</v>
      </c>
      <c r="R29" s="679" t="str">
        <f t="shared" si="6"/>
        <v>-</v>
      </c>
    </row>
    <row r="30" spans="2:18" ht="18" customHeight="1">
      <c r="B30" s="487"/>
      <c r="C30" s="648" t="s">
        <v>79</v>
      </c>
      <c r="D30" s="539"/>
      <c r="E30" s="540"/>
      <c r="F30" s="683" t="str">
        <f t="shared" si="0"/>
        <v>-</v>
      </c>
      <c r="G30" s="542"/>
      <c r="H30" s="684" t="str">
        <f t="shared" si="1"/>
        <v>-</v>
      </c>
      <c r="I30" s="685"/>
      <c r="J30" s="545" t="str">
        <f t="shared" si="2"/>
        <v>-</v>
      </c>
      <c r="K30" s="587"/>
      <c r="L30" s="683" t="str">
        <f t="shared" si="3"/>
        <v>-</v>
      </c>
      <c r="M30" s="587"/>
      <c r="N30" s="683" t="str">
        <f t="shared" si="4"/>
        <v>-</v>
      </c>
      <c r="O30" s="686"/>
      <c r="P30" s="545" t="str">
        <f t="shared" si="5"/>
        <v>-</v>
      </c>
      <c r="Q30" s="587"/>
      <c r="R30" s="684" t="str">
        <f t="shared" si="6"/>
        <v>-</v>
      </c>
    </row>
    <row r="31" spans="2:18" ht="18" customHeight="1">
      <c r="B31" s="487"/>
      <c r="C31" s="644" t="s">
        <v>80</v>
      </c>
      <c r="D31" s="521"/>
      <c r="E31" s="522"/>
      <c r="F31" s="661" t="str">
        <f t="shared" si="0"/>
        <v>-</v>
      </c>
      <c r="G31" s="548"/>
      <c r="H31" s="524" t="str">
        <f t="shared" si="1"/>
        <v>-</v>
      </c>
      <c r="I31" s="662"/>
      <c r="J31" s="526" t="str">
        <f t="shared" si="2"/>
        <v>-</v>
      </c>
      <c r="K31" s="529"/>
      <c r="L31" s="661" t="str">
        <f t="shared" si="3"/>
        <v>-</v>
      </c>
      <c r="M31" s="529"/>
      <c r="N31" s="661" t="str">
        <f t="shared" si="4"/>
        <v>-</v>
      </c>
      <c r="O31" s="663"/>
      <c r="P31" s="526" t="str">
        <f t="shared" si="5"/>
        <v>-</v>
      </c>
      <c r="Q31" s="529"/>
      <c r="R31" s="524" t="str">
        <f t="shared" si="6"/>
        <v>-</v>
      </c>
    </row>
    <row r="32" spans="2:18" ht="18" customHeight="1">
      <c r="B32" s="487"/>
      <c r="C32" s="644" t="s">
        <v>81</v>
      </c>
      <c r="D32" s="521"/>
      <c r="E32" s="522"/>
      <c r="F32" s="661" t="str">
        <f t="shared" si="0"/>
        <v>-</v>
      </c>
      <c r="G32" s="548"/>
      <c r="H32" s="524" t="str">
        <f t="shared" si="1"/>
        <v>-</v>
      </c>
      <c r="I32" s="662"/>
      <c r="J32" s="526" t="str">
        <f t="shared" si="2"/>
        <v>-</v>
      </c>
      <c r="K32" s="529"/>
      <c r="L32" s="661" t="str">
        <f t="shared" si="3"/>
        <v>-</v>
      </c>
      <c r="M32" s="529"/>
      <c r="N32" s="661" t="str">
        <f t="shared" si="4"/>
        <v>-</v>
      </c>
      <c r="O32" s="663"/>
      <c r="P32" s="526" t="str">
        <f t="shared" si="5"/>
        <v>-</v>
      </c>
      <c r="Q32" s="529"/>
      <c r="R32" s="524" t="str">
        <f t="shared" si="6"/>
        <v>-</v>
      </c>
    </row>
    <row r="33" spans="2:18" ht="18" customHeight="1">
      <c r="B33" s="487"/>
      <c r="C33" s="644" t="s">
        <v>82</v>
      </c>
      <c r="D33" s="521"/>
      <c r="E33" s="522"/>
      <c r="F33" s="661" t="str">
        <f t="shared" si="0"/>
        <v>-</v>
      </c>
      <c r="G33" s="548"/>
      <c r="H33" s="524" t="str">
        <f t="shared" si="1"/>
        <v>-</v>
      </c>
      <c r="I33" s="662"/>
      <c r="J33" s="526" t="str">
        <f t="shared" si="2"/>
        <v>-</v>
      </c>
      <c r="K33" s="529"/>
      <c r="L33" s="661" t="str">
        <f t="shared" si="3"/>
        <v>-</v>
      </c>
      <c r="M33" s="529"/>
      <c r="N33" s="661" t="str">
        <f t="shared" si="4"/>
        <v>-</v>
      </c>
      <c r="O33" s="663"/>
      <c r="P33" s="526" t="str">
        <f t="shared" si="5"/>
        <v>-</v>
      </c>
      <c r="Q33" s="529"/>
      <c r="R33" s="524" t="str">
        <f t="shared" si="6"/>
        <v>-</v>
      </c>
    </row>
    <row r="34" spans="2:18" ht="18" customHeight="1">
      <c r="B34" s="487"/>
      <c r="C34" s="644" t="s">
        <v>83</v>
      </c>
      <c r="D34" s="521"/>
      <c r="E34" s="522"/>
      <c r="F34" s="661" t="str">
        <f t="shared" si="0"/>
        <v>-</v>
      </c>
      <c r="G34" s="548"/>
      <c r="H34" s="524" t="str">
        <f t="shared" si="1"/>
        <v>-</v>
      </c>
      <c r="I34" s="662"/>
      <c r="J34" s="526" t="str">
        <f t="shared" si="2"/>
        <v>-</v>
      </c>
      <c r="K34" s="529"/>
      <c r="L34" s="661" t="str">
        <f t="shared" si="3"/>
        <v>-</v>
      </c>
      <c r="M34" s="529"/>
      <c r="N34" s="661" t="str">
        <f t="shared" si="4"/>
        <v>-</v>
      </c>
      <c r="O34" s="663"/>
      <c r="P34" s="526" t="str">
        <f t="shared" si="5"/>
        <v>-</v>
      </c>
      <c r="Q34" s="529"/>
      <c r="R34" s="524" t="str">
        <f t="shared" si="6"/>
        <v>-</v>
      </c>
    </row>
    <row r="35" spans="2:18" ht="18" customHeight="1">
      <c r="B35" s="487"/>
      <c r="C35" s="644" t="s">
        <v>84</v>
      </c>
      <c r="D35" s="521"/>
      <c r="E35" s="522"/>
      <c r="F35" s="661" t="str">
        <f t="shared" si="0"/>
        <v>-</v>
      </c>
      <c r="G35" s="548"/>
      <c r="H35" s="524" t="str">
        <f t="shared" si="1"/>
        <v>-</v>
      </c>
      <c r="I35" s="662"/>
      <c r="J35" s="526" t="str">
        <f t="shared" si="2"/>
        <v>-</v>
      </c>
      <c r="K35" s="529"/>
      <c r="L35" s="661" t="str">
        <f t="shared" si="3"/>
        <v>-</v>
      </c>
      <c r="M35" s="529"/>
      <c r="N35" s="661" t="str">
        <f t="shared" si="4"/>
        <v>-</v>
      </c>
      <c r="O35" s="663"/>
      <c r="P35" s="526" t="str">
        <f t="shared" si="5"/>
        <v>-</v>
      </c>
      <c r="Q35" s="529"/>
      <c r="R35" s="524" t="str">
        <f t="shared" si="6"/>
        <v>-</v>
      </c>
    </row>
    <row r="36" spans="2:18" ht="18" customHeight="1">
      <c r="B36" s="487"/>
      <c r="C36" s="644" t="s">
        <v>85</v>
      </c>
      <c r="D36" s="521"/>
      <c r="E36" s="522"/>
      <c r="F36" s="661" t="str">
        <f t="shared" si="0"/>
        <v>-</v>
      </c>
      <c r="G36" s="548"/>
      <c r="H36" s="524" t="str">
        <f t="shared" si="1"/>
        <v>-</v>
      </c>
      <c r="I36" s="662"/>
      <c r="J36" s="526" t="str">
        <f t="shared" si="2"/>
        <v>-</v>
      </c>
      <c r="K36" s="529"/>
      <c r="L36" s="661" t="str">
        <f t="shared" si="3"/>
        <v>-</v>
      </c>
      <c r="M36" s="529"/>
      <c r="N36" s="661" t="str">
        <f t="shared" si="4"/>
        <v>-</v>
      </c>
      <c r="O36" s="663"/>
      <c r="P36" s="526" t="str">
        <f t="shared" si="5"/>
        <v>-</v>
      </c>
      <c r="Q36" s="529"/>
      <c r="R36" s="524" t="str">
        <f t="shared" si="6"/>
        <v>-</v>
      </c>
    </row>
    <row r="37" spans="2:18" ht="18" customHeight="1" thickBot="1">
      <c r="B37" s="635"/>
      <c r="C37" s="647" t="s">
        <v>72</v>
      </c>
      <c r="D37" s="668"/>
      <c r="E37" s="669"/>
      <c r="F37" s="670" t="str">
        <f t="shared" si="0"/>
        <v>-</v>
      </c>
      <c r="G37" s="671"/>
      <c r="H37" s="672" t="str">
        <f t="shared" si="1"/>
        <v>-</v>
      </c>
      <c r="I37" s="687"/>
      <c r="J37" s="688" t="str">
        <f t="shared" si="2"/>
        <v>-</v>
      </c>
      <c r="K37" s="674"/>
      <c r="L37" s="689" t="str">
        <f t="shared" si="3"/>
        <v>-</v>
      </c>
      <c r="M37" s="674"/>
      <c r="N37" s="689" t="str">
        <f t="shared" si="4"/>
        <v>-</v>
      </c>
      <c r="O37" s="690"/>
      <c r="P37" s="688" t="str">
        <f t="shared" si="5"/>
        <v>-</v>
      </c>
      <c r="Q37" s="674"/>
      <c r="R37" s="691" t="str">
        <f t="shared" si="6"/>
        <v>-</v>
      </c>
    </row>
    <row r="38" spans="2:18" ht="18" customHeight="1">
      <c r="B38" s="638" t="s">
        <v>161</v>
      </c>
      <c r="C38" s="641"/>
      <c r="D38" s="692"/>
      <c r="E38" s="693"/>
      <c r="F38" s="694" t="str">
        <f t="shared" si="0"/>
        <v>-</v>
      </c>
      <c r="G38" s="695"/>
      <c r="H38" s="696" t="str">
        <f t="shared" si="1"/>
        <v>-</v>
      </c>
      <c r="I38" s="697">
        <f>'部門別売上高・売上原価計画'!J40-I6</f>
        <v>0</v>
      </c>
      <c r="J38" s="698" t="str">
        <f t="shared" si="2"/>
        <v>-</v>
      </c>
      <c r="K38" s="695">
        <f>'部門別売上高・売上原価計画'!L40-K6</f>
        <v>0</v>
      </c>
      <c r="L38" s="694" t="str">
        <f t="shared" si="3"/>
        <v>-</v>
      </c>
      <c r="M38" s="695">
        <f>'部門別売上高・売上原価計画'!N40-M6</f>
        <v>0</v>
      </c>
      <c r="N38" s="694" t="str">
        <f t="shared" si="4"/>
        <v>-</v>
      </c>
      <c r="O38" s="699">
        <f>'部門別売上高・売上原価計画'!P40-O6</f>
        <v>0</v>
      </c>
      <c r="P38" s="698" t="str">
        <f t="shared" si="5"/>
        <v>-</v>
      </c>
      <c r="Q38" s="695">
        <f>'部門別売上高・売上原価計画'!R40-Q6</f>
        <v>0</v>
      </c>
      <c r="R38" s="696" t="str">
        <f t="shared" si="6"/>
        <v>-</v>
      </c>
    </row>
    <row r="39" spans="2:18" ht="18" customHeight="1" thickBot="1">
      <c r="B39" s="639" t="s">
        <v>162</v>
      </c>
      <c r="C39" s="642"/>
      <c r="D39" s="700">
        <f>IF('部門別売上高・売上原価計画'!E6=0,0,'販管費計画'!D38/'部門別売上高・売上原価計画'!E6)</f>
        <v>0</v>
      </c>
      <c r="E39" s="701">
        <f>IF('部門別売上高・売上原価計画'!F6=0,0,'販管費計画'!E38/'部門別売上高・売上原価計画'!F6)</f>
        <v>0</v>
      </c>
      <c r="F39" s="702" t="str">
        <f t="shared" si="0"/>
        <v>-</v>
      </c>
      <c r="G39" s="703">
        <f>IF('部門別売上高・売上原価計画'!H6=0,0,'販管費計画'!G38/'部門別売上高・売上原価計画'!H6)</f>
        <v>0</v>
      </c>
      <c r="H39" s="704" t="str">
        <f t="shared" si="1"/>
        <v>-</v>
      </c>
      <c r="I39" s="705">
        <f>IF('部門別売上高・売上原価計画'!J6=0,0,'販管費計画'!I38/'部門別売上高・売上原価計画'!J6)</f>
        <v>0</v>
      </c>
      <c r="J39" s="706" t="str">
        <f t="shared" si="2"/>
        <v>-</v>
      </c>
      <c r="K39" s="703">
        <f>IF('部門別売上高・売上原価計画'!L6=0,0,'販管費計画'!K38/'部門別売上高・売上原価計画'!L6)</f>
        <v>0</v>
      </c>
      <c r="L39" s="702" t="str">
        <f t="shared" si="3"/>
        <v>-</v>
      </c>
      <c r="M39" s="703">
        <f>IF('部門別売上高・売上原価計画'!N6=0,0,'販管費計画'!M38/'部門別売上高・売上原価計画'!N6)</f>
        <v>0</v>
      </c>
      <c r="N39" s="702" t="str">
        <f t="shared" si="4"/>
        <v>-</v>
      </c>
      <c r="O39" s="707">
        <f>IF('部門別売上高・売上原価計画'!P6=0,0,'販管費計画'!O38/'部門別売上高・売上原価計画'!P6)</f>
        <v>0</v>
      </c>
      <c r="P39" s="706" t="str">
        <f t="shared" si="5"/>
        <v>-</v>
      </c>
      <c r="Q39" s="703">
        <f>IF('部門別売上高・売上原価計画'!R6=0,0,'販管費計画'!Q38/'部門別売上高・売上原価計画'!R6)</f>
        <v>0</v>
      </c>
      <c r="R39" s="704" t="str">
        <f t="shared" si="6"/>
        <v>-</v>
      </c>
    </row>
    <row r="40" spans="4:18" ht="9.75" customHeight="1" thickBot="1"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</row>
    <row r="41" spans="2:18" ht="18" customHeight="1" thickBot="1">
      <c r="B41" s="169" t="s">
        <v>163</v>
      </c>
      <c r="C41" s="190"/>
      <c r="D41" s="621"/>
      <c r="E41" s="622" t="str">
        <f>'表紙'!AE4&amp;"（1年目）"</f>
        <v>平成30年2月期（1年目）</v>
      </c>
      <c r="F41" s="623"/>
      <c r="G41" s="621"/>
      <c r="H41" s="622" t="str">
        <f>'表紙'!AF4&amp;"（2年目）"</f>
        <v>平成31年2月期（2年目）</v>
      </c>
      <c r="I41" s="623"/>
      <c r="J41" s="621"/>
      <c r="K41" s="622" t="str">
        <f>'表紙'!AG4&amp;"（3年目）"</f>
        <v>平成32年2月期（3年目）</v>
      </c>
      <c r="L41" s="623"/>
      <c r="M41" s="621"/>
      <c r="N41" s="622" t="str">
        <f>'表紙'!AH4&amp;"（4年目）"</f>
        <v>平成33年2月期（4年目）</v>
      </c>
      <c r="O41" s="623"/>
      <c r="P41" s="621"/>
      <c r="Q41" s="622" t="str">
        <f>'表紙'!AI4&amp;"（5年目）"</f>
        <v>平成34年2月期（5年目）</v>
      </c>
      <c r="R41" s="623"/>
    </row>
    <row r="42" spans="2:18" ht="18" customHeight="1">
      <c r="B42" s="170"/>
      <c r="D42" s="800"/>
      <c r="E42" s="801"/>
      <c r="F42" s="802"/>
      <c r="G42" s="800"/>
      <c r="H42" s="801"/>
      <c r="I42" s="802"/>
      <c r="J42" s="800"/>
      <c r="K42" s="801"/>
      <c r="L42" s="802"/>
      <c r="M42" s="800"/>
      <c r="N42" s="801"/>
      <c r="O42" s="802"/>
      <c r="P42" s="800"/>
      <c r="Q42" s="801"/>
      <c r="R42" s="802"/>
    </row>
    <row r="43" spans="2:18" ht="18" customHeight="1">
      <c r="B43" s="171"/>
      <c r="D43" s="803"/>
      <c r="E43" s="804"/>
      <c r="F43" s="805"/>
      <c r="G43" s="803"/>
      <c r="H43" s="804"/>
      <c r="I43" s="805"/>
      <c r="J43" s="803"/>
      <c r="K43" s="804"/>
      <c r="L43" s="805"/>
      <c r="M43" s="803"/>
      <c r="N43" s="804"/>
      <c r="O43" s="805"/>
      <c r="P43" s="803"/>
      <c r="Q43" s="804"/>
      <c r="R43" s="805"/>
    </row>
    <row r="44" spans="2:18" ht="18" customHeight="1">
      <c r="B44" s="170"/>
      <c r="D44" s="803"/>
      <c r="E44" s="804"/>
      <c r="F44" s="805"/>
      <c r="G44" s="803"/>
      <c r="H44" s="804"/>
      <c r="I44" s="805"/>
      <c r="J44" s="803"/>
      <c r="K44" s="804"/>
      <c r="L44" s="805"/>
      <c r="M44" s="803"/>
      <c r="N44" s="804"/>
      <c r="O44" s="805"/>
      <c r="P44" s="803"/>
      <c r="Q44" s="804"/>
      <c r="R44" s="805"/>
    </row>
    <row r="45" spans="2:18" ht="18" customHeight="1" thickBot="1">
      <c r="B45" s="172"/>
      <c r="C45" s="191"/>
      <c r="D45" s="806"/>
      <c r="E45" s="807"/>
      <c r="F45" s="808"/>
      <c r="G45" s="806"/>
      <c r="H45" s="807"/>
      <c r="I45" s="808"/>
      <c r="J45" s="806"/>
      <c r="K45" s="807"/>
      <c r="L45" s="808"/>
      <c r="M45" s="806"/>
      <c r="N45" s="807"/>
      <c r="O45" s="808"/>
      <c r="P45" s="806"/>
      <c r="Q45" s="807"/>
      <c r="R45" s="808"/>
    </row>
    <row r="46" spans="4:18" ht="19.5" customHeight="1"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</row>
    <row r="47" spans="4:18" ht="19.5" customHeight="1"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</row>
    <row r="48" spans="4:18" ht="19.5" customHeight="1"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</row>
    <row r="49" spans="4:18" ht="19.5" customHeight="1"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</row>
    <row r="50" spans="4:18" ht="19.5" customHeight="1"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</row>
    <row r="51" spans="4:18" ht="19.5" customHeight="1"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</row>
    <row r="52" spans="4:18" ht="19.5" customHeight="1"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</row>
    <row r="53" spans="4:18" ht="19.5" customHeight="1"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</row>
    <row r="54" spans="4:18" ht="19.5" customHeight="1"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</row>
    <row r="55" spans="4:18" ht="19.5" customHeight="1"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</row>
    <row r="56" spans="4:18" ht="19.5" customHeight="1"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</row>
    <row r="57" spans="4:18" ht="19.5" customHeight="1"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</row>
    <row r="58" spans="4:18" ht="19.5" customHeight="1"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</row>
    <row r="59" spans="4:18" ht="19.5" customHeight="1"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</row>
  </sheetData>
  <sheetProtection/>
  <mergeCells count="5">
    <mergeCell ref="P42:R45"/>
    <mergeCell ref="D42:F45"/>
    <mergeCell ref="G42:I45"/>
    <mergeCell ref="J42:L45"/>
    <mergeCell ref="M42:O45"/>
  </mergeCells>
  <printOptions/>
  <pageMargins left="0.4330708661417323" right="0.35433070866141736" top="0.5118110236220472" bottom="0.3937007874015748" header="0.15748031496062992" footer="0.15748031496062992"/>
  <pageSetup cellComments="asDisplayed" fitToHeight="1" fitToWidth="1" horizontalDpi="600" verticalDpi="600" orientation="landscape" paperSize="9" scale="71" r:id="rId1"/>
  <headerFooter alignWithMargins="0">
    <oddFooter>&amp;L53-267（H27.9）　PC対応帳票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6"/>
  <sheetViews>
    <sheetView showGridLines="0" showZeros="0" view="pageBreakPreview" zoomScale="85" zoomScaleSheetLayoutView="85" zoomScalePageLayoutView="0" workbookViewId="0" topLeftCell="A2">
      <pane xSplit="1" ySplit="7" topLeftCell="B9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J10" sqref="J10"/>
    </sheetView>
  </sheetViews>
  <sheetFormatPr defaultColWidth="9.00390625" defaultRowHeight="13.5"/>
  <cols>
    <col min="1" max="1" width="15.75390625" style="1" customWidth="1"/>
    <col min="2" max="16384" width="9.00390625" style="1" customWidth="1"/>
  </cols>
  <sheetData>
    <row r="1" ht="16.5" customHeight="1"/>
    <row r="2" spans="1:17" ht="21" customHeight="1">
      <c r="A2" s="102"/>
      <c r="G2" s="818" t="s">
        <v>239</v>
      </c>
      <c r="H2" s="818"/>
      <c r="I2" s="818"/>
      <c r="J2" s="818"/>
      <c r="K2" s="818"/>
      <c r="O2" s="103"/>
      <c r="P2" s="103"/>
      <c r="Q2" s="103"/>
    </row>
    <row r="3" spans="15:17" ht="13.5">
      <c r="O3" s="3"/>
      <c r="P3" s="3"/>
      <c r="Q3" s="104"/>
    </row>
    <row r="4" spans="1:17" ht="13.5">
      <c r="A4" s="105" t="s">
        <v>231</v>
      </c>
      <c r="B4" s="105"/>
      <c r="C4" s="105"/>
      <c r="G4" s="709" t="s">
        <v>108</v>
      </c>
      <c r="H4" s="106"/>
      <c r="I4" s="106"/>
      <c r="J4" s="106"/>
      <c r="K4" s="106"/>
      <c r="O4" s="3"/>
      <c r="P4" s="3"/>
      <c r="Q4" s="104"/>
    </row>
    <row r="5" spans="7:17" ht="4.5" customHeight="1">
      <c r="G5" s="106"/>
      <c r="H5" s="106"/>
      <c r="I5" s="106"/>
      <c r="J5" s="106"/>
      <c r="O5" s="3"/>
      <c r="P5" s="3"/>
      <c r="Q5" s="104"/>
    </row>
    <row r="6" spans="1:17" ht="14.25" thickBot="1">
      <c r="A6" s="1" t="s">
        <v>109</v>
      </c>
      <c r="F6" s="107"/>
      <c r="G6" s="108"/>
      <c r="H6" s="108"/>
      <c r="I6" s="108"/>
      <c r="J6" s="108"/>
      <c r="K6" s="108"/>
      <c r="O6" s="109"/>
      <c r="P6" s="1" t="s">
        <v>110</v>
      </c>
      <c r="Q6" s="110"/>
    </row>
    <row r="7" spans="1:17" ht="17.25" customHeight="1">
      <c r="A7" s="111"/>
      <c r="B7" s="714" t="s">
        <v>111</v>
      </c>
      <c r="C7" s="715"/>
      <c r="D7" s="715"/>
      <c r="E7" s="716"/>
      <c r="F7" s="714" t="s">
        <v>112</v>
      </c>
      <c r="G7" s="715"/>
      <c r="H7" s="715"/>
      <c r="I7" s="716"/>
      <c r="J7" s="714" t="s">
        <v>113</v>
      </c>
      <c r="K7" s="715"/>
      <c r="L7" s="715"/>
      <c r="M7" s="716"/>
      <c r="N7" s="714" t="s">
        <v>114</v>
      </c>
      <c r="O7" s="715"/>
      <c r="P7" s="715"/>
      <c r="Q7" s="716"/>
    </row>
    <row r="8" spans="1:26" s="113" customFormat="1" ht="17.25" customHeight="1" thickBot="1">
      <c r="A8" s="112"/>
      <c r="B8" s="717" t="s">
        <v>63</v>
      </c>
      <c r="C8" s="718" t="s">
        <v>50</v>
      </c>
      <c r="D8" s="718" t="s">
        <v>115</v>
      </c>
      <c r="E8" s="719" t="s">
        <v>116</v>
      </c>
      <c r="F8" s="717" t="s">
        <v>63</v>
      </c>
      <c r="G8" s="718" t="s">
        <v>50</v>
      </c>
      <c r="H8" s="718" t="s">
        <v>115</v>
      </c>
      <c r="I8" s="719" t="s">
        <v>116</v>
      </c>
      <c r="J8" s="717" t="s">
        <v>63</v>
      </c>
      <c r="K8" s="718" t="s">
        <v>50</v>
      </c>
      <c r="L8" s="718" t="s">
        <v>115</v>
      </c>
      <c r="M8" s="719" t="s">
        <v>116</v>
      </c>
      <c r="N8" s="717" t="s">
        <v>63</v>
      </c>
      <c r="O8" s="718" t="s">
        <v>50</v>
      </c>
      <c r="P8" s="718" t="s">
        <v>115</v>
      </c>
      <c r="Q8" s="719" t="s">
        <v>116</v>
      </c>
      <c r="R8" s="1"/>
      <c r="S8" s="1"/>
      <c r="T8" s="1"/>
      <c r="U8" s="1"/>
      <c r="V8" s="1"/>
      <c r="W8" s="1"/>
      <c r="X8" s="1"/>
      <c r="Y8" s="1"/>
      <c r="Z8" s="1"/>
    </row>
    <row r="9" spans="1:17" ht="17.25" customHeight="1">
      <c r="A9" s="720" t="s">
        <v>53</v>
      </c>
      <c r="B9" s="710"/>
      <c r="C9" s="711"/>
      <c r="D9" s="727">
        <f>C9-B9</f>
        <v>0</v>
      </c>
      <c r="E9" s="728">
        <f>IF(C9="","",C9/B9)</f>
      </c>
      <c r="F9" s="710"/>
      <c r="G9" s="711"/>
      <c r="H9" s="727">
        <f>G9-F9</f>
        <v>0</v>
      </c>
      <c r="I9" s="728">
        <f>IF(G9="","",G9/F9)</f>
      </c>
      <c r="J9" s="710"/>
      <c r="K9" s="711"/>
      <c r="L9" s="727">
        <f>K9-J9</f>
        <v>0</v>
      </c>
      <c r="M9" s="728">
        <f>IF(K9="","",K9/J9)</f>
      </c>
      <c r="N9" s="710"/>
      <c r="O9" s="711"/>
      <c r="P9" s="727">
        <f>O9-N9</f>
        <v>0</v>
      </c>
      <c r="Q9" s="728">
        <f>IF(O9="","",O9/N9)</f>
      </c>
    </row>
    <row r="10" spans="1:17" ht="17.25" customHeight="1">
      <c r="A10" s="722" t="s">
        <v>225</v>
      </c>
      <c r="B10" s="710"/>
      <c r="C10" s="711"/>
      <c r="D10" s="727">
        <f aca="true" t="shared" si="0" ref="D10:D21">C10-B10</f>
        <v>0</v>
      </c>
      <c r="E10" s="728">
        <f aca="true" t="shared" si="1" ref="E10:E21">IF(C10="","",C10/B10)</f>
      </c>
      <c r="F10" s="710"/>
      <c r="G10" s="711"/>
      <c r="H10" s="727">
        <f aca="true" t="shared" si="2" ref="H10:H21">G10-F10</f>
        <v>0</v>
      </c>
      <c r="I10" s="728">
        <f aca="true" t="shared" si="3" ref="I10:I21">IF(G10="","",G10/F10)</f>
      </c>
      <c r="J10" s="710"/>
      <c r="K10" s="711"/>
      <c r="L10" s="727">
        <f aca="true" t="shared" si="4" ref="L10:L21">K10-J10</f>
        <v>0</v>
      </c>
      <c r="M10" s="728">
        <f aca="true" t="shared" si="5" ref="M10:M21">IF(K10="","",K10/J10)</f>
      </c>
      <c r="N10" s="710"/>
      <c r="O10" s="711"/>
      <c r="P10" s="727">
        <f aca="true" t="shared" si="6" ref="P10:P21">O10-N10</f>
        <v>0</v>
      </c>
      <c r="Q10" s="728">
        <f aca="true" t="shared" si="7" ref="Q10:Q21">IF(O10="","",O10/N10)</f>
      </c>
    </row>
    <row r="11" spans="1:17" ht="17.25" customHeight="1">
      <c r="A11" s="722" t="s">
        <v>117</v>
      </c>
      <c r="B11" s="710"/>
      <c r="C11" s="711"/>
      <c r="D11" s="727">
        <f t="shared" si="0"/>
        <v>0</v>
      </c>
      <c r="E11" s="728">
        <f t="shared" si="1"/>
      </c>
      <c r="F11" s="710"/>
      <c r="G11" s="711"/>
      <c r="H11" s="727">
        <f t="shared" si="2"/>
        <v>0</v>
      </c>
      <c r="I11" s="728">
        <f t="shared" si="3"/>
      </c>
      <c r="J11" s="710"/>
      <c r="K11" s="711"/>
      <c r="L11" s="727">
        <f t="shared" si="4"/>
        <v>0</v>
      </c>
      <c r="M11" s="728">
        <f t="shared" si="5"/>
      </c>
      <c r="N11" s="710"/>
      <c r="O11" s="711"/>
      <c r="P11" s="727">
        <f t="shared" si="6"/>
        <v>0</v>
      </c>
      <c r="Q11" s="728">
        <f t="shared" si="7"/>
      </c>
    </row>
    <row r="12" spans="1:17" ht="17.25" customHeight="1">
      <c r="A12" s="722" t="s">
        <v>11</v>
      </c>
      <c r="B12" s="710"/>
      <c r="C12" s="711"/>
      <c r="D12" s="727">
        <f t="shared" si="0"/>
        <v>0</v>
      </c>
      <c r="E12" s="728">
        <f t="shared" si="1"/>
      </c>
      <c r="F12" s="710"/>
      <c r="G12" s="711"/>
      <c r="H12" s="727">
        <f t="shared" si="2"/>
        <v>0</v>
      </c>
      <c r="I12" s="728">
        <f t="shared" si="3"/>
      </c>
      <c r="J12" s="710"/>
      <c r="K12" s="711"/>
      <c r="L12" s="727">
        <f t="shared" si="4"/>
        <v>0</v>
      </c>
      <c r="M12" s="728">
        <f t="shared" si="5"/>
      </c>
      <c r="N12" s="710"/>
      <c r="O12" s="711"/>
      <c r="P12" s="727">
        <f t="shared" si="6"/>
        <v>0</v>
      </c>
      <c r="Q12" s="728">
        <f t="shared" si="7"/>
      </c>
    </row>
    <row r="13" spans="1:17" ht="17.25" customHeight="1">
      <c r="A13" s="720" t="s">
        <v>12</v>
      </c>
      <c r="B13" s="710"/>
      <c r="C13" s="711"/>
      <c r="D13" s="727">
        <f t="shared" si="0"/>
        <v>0</v>
      </c>
      <c r="E13" s="728">
        <f t="shared" si="1"/>
      </c>
      <c r="F13" s="710"/>
      <c r="G13" s="711"/>
      <c r="H13" s="727">
        <f t="shared" si="2"/>
        <v>0</v>
      </c>
      <c r="I13" s="728">
        <f t="shared" si="3"/>
      </c>
      <c r="J13" s="710"/>
      <c r="K13" s="711"/>
      <c r="L13" s="727">
        <f t="shared" si="4"/>
        <v>0</v>
      </c>
      <c r="M13" s="728">
        <f t="shared" si="5"/>
      </c>
      <c r="N13" s="710"/>
      <c r="O13" s="711"/>
      <c r="P13" s="727">
        <f t="shared" si="6"/>
        <v>0</v>
      </c>
      <c r="Q13" s="728">
        <f t="shared" si="7"/>
      </c>
    </row>
    <row r="14" spans="1:17" ht="17.25" customHeight="1">
      <c r="A14" s="722" t="s">
        <v>13</v>
      </c>
      <c r="B14" s="710"/>
      <c r="C14" s="711"/>
      <c r="D14" s="727">
        <f t="shared" si="0"/>
        <v>0</v>
      </c>
      <c r="E14" s="728">
        <f t="shared" si="1"/>
      </c>
      <c r="F14" s="710"/>
      <c r="G14" s="711"/>
      <c r="H14" s="727">
        <f t="shared" si="2"/>
        <v>0</v>
      </c>
      <c r="I14" s="728">
        <f t="shared" si="3"/>
      </c>
      <c r="J14" s="710"/>
      <c r="K14" s="711"/>
      <c r="L14" s="727">
        <f t="shared" si="4"/>
        <v>0</v>
      </c>
      <c r="M14" s="728">
        <f t="shared" si="5"/>
      </c>
      <c r="N14" s="710"/>
      <c r="O14" s="711"/>
      <c r="P14" s="727">
        <f t="shared" si="6"/>
        <v>0</v>
      </c>
      <c r="Q14" s="728">
        <f t="shared" si="7"/>
      </c>
    </row>
    <row r="15" spans="1:17" ht="17.25" customHeight="1">
      <c r="A15" s="720" t="s">
        <v>14</v>
      </c>
      <c r="B15" s="710"/>
      <c r="C15" s="711"/>
      <c r="D15" s="727">
        <f t="shared" si="0"/>
        <v>0</v>
      </c>
      <c r="E15" s="728">
        <f t="shared" si="1"/>
      </c>
      <c r="F15" s="710"/>
      <c r="G15" s="711"/>
      <c r="H15" s="727">
        <f t="shared" si="2"/>
        <v>0</v>
      </c>
      <c r="I15" s="728">
        <f t="shared" si="3"/>
      </c>
      <c r="J15" s="710"/>
      <c r="K15" s="711"/>
      <c r="L15" s="727">
        <f t="shared" si="4"/>
        <v>0</v>
      </c>
      <c r="M15" s="728">
        <f t="shared" si="5"/>
      </c>
      <c r="N15" s="710"/>
      <c r="O15" s="711"/>
      <c r="P15" s="727">
        <f t="shared" si="6"/>
        <v>0</v>
      </c>
      <c r="Q15" s="728">
        <f t="shared" si="7"/>
      </c>
    </row>
    <row r="16" spans="1:17" ht="17.25" customHeight="1">
      <c r="A16" s="722" t="s">
        <v>56</v>
      </c>
      <c r="B16" s="710"/>
      <c r="C16" s="711"/>
      <c r="D16" s="727">
        <f t="shared" si="0"/>
        <v>0</v>
      </c>
      <c r="E16" s="728">
        <f t="shared" si="1"/>
      </c>
      <c r="F16" s="710"/>
      <c r="G16" s="711"/>
      <c r="H16" s="727">
        <f t="shared" si="2"/>
        <v>0</v>
      </c>
      <c r="I16" s="728">
        <f t="shared" si="3"/>
      </c>
      <c r="J16" s="710"/>
      <c r="K16" s="711"/>
      <c r="L16" s="727">
        <f t="shared" si="4"/>
        <v>0</v>
      </c>
      <c r="M16" s="728">
        <f t="shared" si="5"/>
      </c>
      <c r="N16" s="710"/>
      <c r="O16" s="711"/>
      <c r="P16" s="727">
        <f t="shared" si="6"/>
        <v>0</v>
      </c>
      <c r="Q16" s="728">
        <f t="shared" si="7"/>
      </c>
    </row>
    <row r="17" spans="1:17" ht="17.25" customHeight="1">
      <c r="A17" s="723" t="s">
        <v>118</v>
      </c>
      <c r="B17" s="710"/>
      <c r="C17" s="711"/>
      <c r="D17" s="727">
        <f t="shared" si="0"/>
        <v>0</v>
      </c>
      <c r="E17" s="728">
        <f t="shared" si="1"/>
      </c>
      <c r="F17" s="710"/>
      <c r="G17" s="711"/>
      <c r="H17" s="727">
        <f t="shared" si="2"/>
        <v>0</v>
      </c>
      <c r="I17" s="728">
        <f t="shared" si="3"/>
      </c>
      <c r="J17" s="710"/>
      <c r="K17" s="711"/>
      <c r="L17" s="727">
        <f t="shared" si="4"/>
        <v>0</v>
      </c>
      <c r="M17" s="728">
        <f t="shared" si="5"/>
      </c>
      <c r="N17" s="710"/>
      <c r="O17" s="711"/>
      <c r="P17" s="727">
        <f t="shared" si="6"/>
        <v>0</v>
      </c>
      <c r="Q17" s="728">
        <f t="shared" si="7"/>
      </c>
    </row>
    <row r="18" spans="1:17" ht="17.25" customHeight="1">
      <c r="A18" s="722" t="s">
        <v>86</v>
      </c>
      <c r="B18" s="710"/>
      <c r="C18" s="711"/>
      <c r="D18" s="727">
        <f t="shared" si="0"/>
        <v>0</v>
      </c>
      <c r="E18" s="728">
        <f t="shared" si="1"/>
      </c>
      <c r="F18" s="710"/>
      <c r="G18" s="711"/>
      <c r="H18" s="727">
        <f t="shared" si="2"/>
        <v>0</v>
      </c>
      <c r="I18" s="728">
        <f t="shared" si="3"/>
      </c>
      <c r="J18" s="710"/>
      <c r="K18" s="711"/>
      <c r="L18" s="727">
        <f t="shared" si="4"/>
        <v>0</v>
      </c>
      <c r="M18" s="728">
        <f t="shared" si="5"/>
      </c>
      <c r="N18" s="710"/>
      <c r="O18" s="711"/>
      <c r="P18" s="727">
        <f t="shared" si="6"/>
        <v>0</v>
      </c>
      <c r="Q18" s="728">
        <f t="shared" si="7"/>
      </c>
    </row>
    <row r="19" spans="1:17" ht="17.25" customHeight="1">
      <c r="A19" s="723" t="s">
        <v>119</v>
      </c>
      <c r="B19" s="710"/>
      <c r="C19" s="711"/>
      <c r="D19" s="727">
        <f t="shared" si="0"/>
        <v>0</v>
      </c>
      <c r="E19" s="728">
        <f t="shared" si="1"/>
      </c>
      <c r="F19" s="710"/>
      <c r="G19" s="711"/>
      <c r="H19" s="727">
        <f t="shared" si="2"/>
        <v>0</v>
      </c>
      <c r="I19" s="728">
        <f t="shared" si="3"/>
      </c>
      <c r="J19" s="710"/>
      <c r="K19" s="711"/>
      <c r="L19" s="727">
        <f t="shared" si="4"/>
        <v>0</v>
      </c>
      <c r="M19" s="728">
        <f t="shared" si="5"/>
      </c>
      <c r="N19" s="710"/>
      <c r="O19" s="711"/>
      <c r="P19" s="727">
        <f t="shared" si="6"/>
        <v>0</v>
      </c>
      <c r="Q19" s="728">
        <f t="shared" si="7"/>
      </c>
    </row>
    <row r="20" spans="1:17" ht="17.25" customHeight="1">
      <c r="A20" s="720" t="s">
        <v>15</v>
      </c>
      <c r="B20" s="710"/>
      <c r="C20" s="711"/>
      <c r="D20" s="727">
        <f t="shared" si="0"/>
        <v>0</v>
      </c>
      <c r="E20" s="728">
        <f t="shared" si="1"/>
      </c>
      <c r="F20" s="710"/>
      <c r="G20" s="711"/>
      <c r="H20" s="727">
        <f t="shared" si="2"/>
        <v>0</v>
      </c>
      <c r="I20" s="728">
        <f t="shared" si="3"/>
      </c>
      <c r="J20" s="710"/>
      <c r="K20" s="711"/>
      <c r="L20" s="727">
        <f t="shared" si="4"/>
        <v>0</v>
      </c>
      <c r="M20" s="728">
        <f t="shared" si="5"/>
      </c>
      <c r="N20" s="710"/>
      <c r="O20" s="711"/>
      <c r="P20" s="727">
        <f t="shared" si="6"/>
        <v>0</v>
      </c>
      <c r="Q20" s="728">
        <f t="shared" si="7"/>
      </c>
    </row>
    <row r="21" spans="1:17" ht="17.25" customHeight="1" thickBot="1">
      <c r="A21" s="721" t="s">
        <v>58</v>
      </c>
      <c r="B21" s="712"/>
      <c r="C21" s="713"/>
      <c r="D21" s="729">
        <f t="shared" si="0"/>
        <v>0</v>
      </c>
      <c r="E21" s="730">
        <f t="shared" si="1"/>
      </c>
      <c r="F21" s="712"/>
      <c r="G21" s="713"/>
      <c r="H21" s="729">
        <f t="shared" si="2"/>
        <v>0</v>
      </c>
      <c r="I21" s="730">
        <f t="shared" si="3"/>
      </c>
      <c r="J21" s="712"/>
      <c r="K21" s="713"/>
      <c r="L21" s="729">
        <f t="shared" si="4"/>
        <v>0</v>
      </c>
      <c r="M21" s="730">
        <f t="shared" si="5"/>
      </c>
      <c r="N21" s="712"/>
      <c r="O21" s="713"/>
      <c r="P21" s="729">
        <f t="shared" si="6"/>
        <v>0</v>
      </c>
      <c r="Q21" s="730">
        <f t="shared" si="7"/>
      </c>
    </row>
    <row r="22" ht="17.25" customHeight="1"/>
    <row r="23" ht="14.25" thickBot="1">
      <c r="A23" s="1" t="s">
        <v>120</v>
      </c>
    </row>
    <row r="24" spans="1:17" ht="13.5">
      <c r="A24" s="724"/>
      <c r="B24" s="809"/>
      <c r="C24" s="810"/>
      <c r="D24" s="810"/>
      <c r="E24" s="811"/>
      <c r="F24" s="809"/>
      <c r="G24" s="810"/>
      <c r="H24" s="810"/>
      <c r="I24" s="811"/>
      <c r="J24" s="809"/>
      <c r="K24" s="810"/>
      <c r="L24" s="810"/>
      <c r="M24" s="811"/>
      <c r="N24" s="809"/>
      <c r="O24" s="810"/>
      <c r="P24" s="810"/>
      <c r="Q24" s="811"/>
    </row>
    <row r="25" spans="1:17" ht="13.5">
      <c r="A25" s="725" t="s">
        <v>9</v>
      </c>
      <c r="B25" s="812"/>
      <c r="C25" s="813"/>
      <c r="D25" s="813"/>
      <c r="E25" s="814"/>
      <c r="F25" s="812"/>
      <c r="G25" s="813"/>
      <c r="H25" s="813"/>
      <c r="I25" s="814"/>
      <c r="J25" s="812"/>
      <c r="K25" s="813"/>
      <c r="L25" s="813"/>
      <c r="M25" s="814"/>
      <c r="N25" s="812"/>
      <c r="O25" s="813"/>
      <c r="P25" s="813"/>
      <c r="Q25" s="814"/>
    </row>
    <row r="26" spans="1:17" ht="13.5">
      <c r="A26" s="725"/>
      <c r="B26" s="812"/>
      <c r="C26" s="813"/>
      <c r="D26" s="813"/>
      <c r="E26" s="814"/>
      <c r="F26" s="812"/>
      <c r="G26" s="813"/>
      <c r="H26" s="813"/>
      <c r="I26" s="814"/>
      <c r="J26" s="812"/>
      <c r="K26" s="813"/>
      <c r="L26" s="813"/>
      <c r="M26" s="814"/>
      <c r="N26" s="812"/>
      <c r="O26" s="813"/>
      <c r="P26" s="813"/>
      <c r="Q26" s="814"/>
    </row>
    <row r="27" spans="1:17" ht="13.5">
      <c r="A27" s="725"/>
      <c r="B27" s="812"/>
      <c r="C27" s="813"/>
      <c r="D27" s="813"/>
      <c r="E27" s="814"/>
      <c r="F27" s="812"/>
      <c r="G27" s="813"/>
      <c r="H27" s="813"/>
      <c r="I27" s="814"/>
      <c r="J27" s="812"/>
      <c r="K27" s="813"/>
      <c r="L27" s="813"/>
      <c r="M27" s="814"/>
      <c r="N27" s="812"/>
      <c r="O27" s="813"/>
      <c r="P27" s="813"/>
      <c r="Q27" s="814"/>
    </row>
    <row r="28" spans="1:17" ht="13.5">
      <c r="A28" s="725" t="s">
        <v>12</v>
      </c>
      <c r="B28" s="812"/>
      <c r="C28" s="813"/>
      <c r="D28" s="813"/>
      <c r="E28" s="814"/>
      <c r="F28" s="812"/>
      <c r="G28" s="813"/>
      <c r="H28" s="813"/>
      <c r="I28" s="814"/>
      <c r="J28" s="812"/>
      <c r="K28" s="813"/>
      <c r="L28" s="813"/>
      <c r="M28" s="814"/>
      <c r="N28" s="812"/>
      <c r="O28" s="813"/>
      <c r="P28" s="813"/>
      <c r="Q28" s="814"/>
    </row>
    <row r="29" spans="1:17" ht="13.5">
      <c r="A29" s="725"/>
      <c r="B29" s="812"/>
      <c r="C29" s="813"/>
      <c r="D29" s="813"/>
      <c r="E29" s="814"/>
      <c r="F29" s="812"/>
      <c r="G29" s="813"/>
      <c r="H29" s="813"/>
      <c r="I29" s="814"/>
      <c r="J29" s="812"/>
      <c r="K29" s="813"/>
      <c r="L29" s="813"/>
      <c r="M29" s="814"/>
      <c r="N29" s="812"/>
      <c r="O29" s="813"/>
      <c r="P29" s="813"/>
      <c r="Q29" s="814"/>
    </row>
    <row r="30" spans="1:17" ht="13.5">
      <c r="A30" s="725"/>
      <c r="B30" s="812"/>
      <c r="C30" s="813"/>
      <c r="D30" s="813"/>
      <c r="E30" s="814"/>
      <c r="F30" s="812"/>
      <c r="G30" s="813"/>
      <c r="H30" s="813"/>
      <c r="I30" s="814"/>
      <c r="J30" s="812"/>
      <c r="K30" s="813"/>
      <c r="L30" s="813"/>
      <c r="M30" s="814"/>
      <c r="N30" s="812"/>
      <c r="O30" s="813"/>
      <c r="P30" s="813"/>
      <c r="Q30" s="814"/>
    </row>
    <row r="31" spans="1:17" ht="13.5">
      <c r="A31" s="725" t="s">
        <v>13</v>
      </c>
      <c r="B31" s="812"/>
      <c r="C31" s="813"/>
      <c r="D31" s="813"/>
      <c r="E31" s="814"/>
      <c r="F31" s="812"/>
      <c r="G31" s="813"/>
      <c r="H31" s="813"/>
      <c r="I31" s="814"/>
      <c r="J31" s="812"/>
      <c r="K31" s="813"/>
      <c r="L31" s="813"/>
      <c r="M31" s="814"/>
      <c r="N31" s="812"/>
      <c r="O31" s="813"/>
      <c r="P31" s="813"/>
      <c r="Q31" s="814"/>
    </row>
    <row r="32" spans="1:17" ht="13.5">
      <c r="A32" s="725"/>
      <c r="B32" s="812"/>
      <c r="C32" s="813"/>
      <c r="D32" s="813"/>
      <c r="E32" s="814"/>
      <c r="F32" s="812"/>
      <c r="G32" s="813"/>
      <c r="H32" s="813"/>
      <c r="I32" s="814"/>
      <c r="J32" s="812"/>
      <c r="K32" s="813"/>
      <c r="L32" s="813"/>
      <c r="M32" s="814"/>
      <c r="N32" s="812"/>
      <c r="O32" s="813"/>
      <c r="P32" s="813"/>
      <c r="Q32" s="814"/>
    </row>
    <row r="33" spans="1:17" ht="13.5">
      <c r="A33" s="725"/>
      <c r="B33" s="812"/>
      <c r="C33" s="813"/>
      <c r="D33" s="813"/>
      <c r="E33" s="814"/>
      <c r="F33" s="812"/>
      <c r="G33" s="813"/>
      <c r="H33" s="813"/>
      <c r="I33" s="814"/>
      <c r="J33" s="812"/>
      <c r="K33" s="813"/>
      <c r="L33" s="813"/>
      <c r="M33" s="814"/>
      <c r="N33" s="812"/>
      <c r="O33" s="813"/>
      <c r="P33" s="813"/>
      <c r="Q33" s="814"/>
    </row>
    <row r="34" spans="1:17" ht="13.5">
      <c r="A34" s="725"/>
      <c r="B34" s="812"/>
      <c r="C34" s="813"/>
      <c r="D34" s="813"/>
      <c r="E34" s="814"/>
      <c r="F34" s="812"/>
      <c r="G34" s="813"/>
      <c r="H34" s="813"/>
      <c r="I34" s="814"/>
      <c r="J34" s="812"/>
      <c r="K34" s="813"/>
      <c r="L34" s="813"/>
      <c r="M34" s="814"/>
      <c r="N34" s="812"/>
      <c r="O34" s="813"/>
      <c r="P34" s="813"/>
      <c r="Q34" s="814"/>
    </row>
    <row r="35" spans="1:17" ht="13.5">
      <c r="A35" s="725" t="s">
        <v>56</v>
      </c>
      <c r="B35" s="812"/>
      <c r="C35" s="813"/>
      <c r="D35" s="813"/>
      <c r="E35" s="814"/>
      <c r="F35" s="812"/>
      <c r="G35" s="813"/>
      <c r="H35" s="813"/>
      <c r="I35" s="814"/>
      <c r="J35" s="812"/>
      <c r="K35" s="813"/>
      <c r="L35" s="813"/>
      <c r="M35" s="814"/>
      <c r="N35" s="812"/>
      <c r="O35" s="813"/>
      <c r="P35" s="813"/>
      <c r="Q35" s="814"/>
    </row>
    <row r="36" spans="1:17" ht="13.5">
      <c r="A36" s="725"/>
      <c r="B36" s="812"/>
      <c r="C36" s="813"/>
      <c r="D36" s="813"/>
      <c r="E36" s="814"/>
      <c r="F36" s="812"/>
      <c r="G36" s="813"/>
      <c r="H36" s="813"/>
      <c r="I36" s="814"/>
      <c r="J36" s="812"/>
      <c r="K36" s="813"/>
      <c r="L36" s="813"/>
      <c r="M36" s="814"/>
      <c r="N36" s="812"/>
      <c r="O36" s="813"/>
      <c r="P36" s="813"/>
      <c r="Q36" s="814"/>
    </row>
    <row r="37" spans="1:17" ht="13.5">
      <c r="A37" s="725" t="s">
        <v>86</v>
      </c>
      <c r="B37" s="812"/>
      <c r="C37" s="813"/>
      <c r="D37" s="813"/>
      <c r="E37" s="814"/>
      <c r="F37" s="812"/>
      <c r="G37" s="813"/>
      <c r="H37" s="813"/>
      <c r="I37" s="814"/>
      <c r="J37" s="812"/>
      <c r="K37" s="813"/>
      <c r="L37" s="813"/>
      <c r="M37" s="814"/>
      <c r="N37" s="812"/>
      <c r="O37" s="813"/>
      <c r="P37" s="813"/>
      <c r="Q37" s="814"/>
    </row>
    <row r="38" spans="1:17" ht="13.5">
      <c r="A38" s="725"/>
      <c r="B38" s="812"/>
      <c r="C38" s="813"/>
      <c r="D38" s="813"/>
      <c r="E38" s="814"/>
      <c r="F38" s="812"/>
      <c r="G38" s="813"/>
      <c r="H38" s="813"/>
      <c r="I38" s="814"/>
      <c r="J38" s="812"/>
      <c r="K38" s="813"/>
      <c r="L38" s="813"/>
      <c r="M38" s="814"/>
      <c r="N38" s="812"/>
      <c r="O38" s="813"/>
      <c r="P38" s="813"/>
      <c r="Q38" s="814"/>
    </row>
    <row r="39" spans="1:17" ht="13.5">
      <c r="A39" s="725"/>
      <c r="B39" s="812"/>
      <c r="C39" s="813"/>
      <c r="D39" s="813"/>
      <c r="E39" s="814"/>
      <c r="F39" s="812"/>
      <c r="G39" s="813"/>
      <c r="H39" s="813"/>
      <c r="I39" s="814"/>
      <c r="J39" s="812"/>
      <c r="K39" s="813"/>
      <c r="L39" s="813"/>
      <c r="M39" s="814"/>
      <c r="N39" s="812"/>
      <c r="O39" s="813"/>
      <c r="P39" s="813"/>
      <c r="Q39" s="814"/>
    </row>
    <row r="40" spans="1:17" ht="13.5">
      <c r="A40" s="725" t="s">
        <v>15</v>
      </c>
      <c r="B40" s="812"/>
      <c r="C40" s="813"/>
      <c r="D40" s="813"/>
      <c r="E40" s="814"/>
      <c r="F40" s="812"/>
      <c r="G40" s="813"/>
      <c r="H40" s="813"/>
      <c r="I40" s="814"/>
      <c r="J40" s="812"/>
      <c r="K40" s="813"/>
      <c r="L40" s="813"/>
      <c r="M40" s="814"/>
      <c r="N40" s="812"/>
      <c r="O40" s="813"/>
      <c r="P40" s="813"/>
      <c r="Q40" s="814"/>
    </row>
    <row r="41" spans="1:17" ht="13.5">
      <c r="A41" s="725"/>
      <c r="B41" s="812"/>
      <c r="C41" s="813"/>
      <c r="D41" s="813"/>
      <c r="E41" s="814"/>
      <c r="F41" s="812"/>
      <c r="G41" s="813"/>
      <c r="H41" s="813"/>
      <c r="I41" s="814"/>
      <c r="J41" s="812"/>
      <c r="K41" s="813"/>
      <c r="L41" s="813"/>
      <c r="M41" s="814"/>
      <c r="N41" s="812"/>
      <c r="O41" s="813"/>
      <c r="P41" s="813"/>
      <c r="Q41" s="814"/>
    </row>
    <row r="42" spans="1:17" ht="13.5">
      <c r="A42" s="725"/>
      <c r="B42" s="812"/>
      <c r="C42" s="813"/>
      <c r="D42" s="813"/>
      <c r="E42" s="814"/>
      <c r="F42" s="812"/>
      <c r="G42" s="813"/>
      <c r="H42" s="813"/>
      <c r="I42" s="814"/>
      <c r="J42" s="812"/>
      <c r="K42" s="813"/>
      <c r="L42" s="813"/>
      <c r="M42" s="814"/>
      <c r="N42" s="812"/>
      <c r="O42" s="813"/>
      <c r="P42" s="813"/>
      <c r="Q42" s="814"/>
    </row>
    <row r="43" spans="1:17" ht="13.5">
      <c r="A43" s="725"/>
      <c r="B43" s="812"/>
      <c r="C43" s="813"/>
      <c r="D43" s="813"/>
      <c r="E43" s="814"/>
      <c r="F43" s="812"/>
      <c r="G43" s="813"/>
      <c r="H43" s="813"/>
      <c r="I43" s="814"/>
      <c r="J43" s="812"/>
      <c r="K43" s="813"/>
      <c r="L43" s="813"/>
      <c r="M43" s="814"/>
      <c r="N43" s="812"/>
      <c r="O43" s="813"/>
      <c r="P43" s="813"/>
      <c r="Q43" s="814"/>
    </row>
    <row r="44" spans="1:17" ht="13.5">
      <c r="A44" s="725"/>
      <c r="B44" s="812"/>
      <c r="C44" s="813"/>
      <c r="D44" s="813"/>
      <c r="E44" s="814"/>
      <c r="F44" s="812"/>
      <c r="G44" s="813"/>
      <c r="H44" s="813"/>
      <c r="I44" s="814"/>
      <c r="J44" s="812"/>
      <c r="K44" s="813"/>
      <c r="L44" s="813"/>
      <c r="M44" s="814"/>
      <c r="N44" s="812"/>
      <c r="O44" s="813"/>
      <c r="P44" s="813"/>
      <c r="Q44" s="814"/>
    </row>
    <row r="45" spans="1:17" ht="13.5">
      <c r="A45" s="725"/>
      <c r="B45" s="812"/>
      <c r="C45" s="813"/>
      <c r="D45" s="813"/>
      <c r="E45" s="814"/>
      <c r="F45" s="812"/>
      <c r="G45" s="813"/>
      <c r="H45" s="813"/>
      <c r="I45" s="814"/>
      <c r="J45" s="812"/>
      <c r="K45" s="813"/>
      <c r="L45" s="813"/>
      <c r="M45" s="814"/>
      <c r="N45" s="812"/>
      <c r="O45" s="813"/>
      <c r="P45" s="813"/>
      <c r="Q45" s="814"/>
    </row>
    <row r="46" spans="1:17" ht="14.25" thickBot="1">
      <c r="A46" s="726"/>
      <c r="B46" s="815"/>
      <c r="C46" s="816"/>
      <c r="D46" s="816"/>
      <c r="E46" s="817"/>
      <c r="F46" s="815"/>
      <c r="G46" s="816"/>
      <c r="H46" s="816"/>
      <c r="I46" s="817"/>
      <c r="J46" s="815"/>
      <c r="K46" s="816"/>
      <c r="L46" s="816"/>
      <c r="M46" s="817"/>
      <c r="N46" s="815"/>
      <c r="O46" s="816"/>
      <c r="P46" s="816"/>
      <c r="Q46" s="817"/>
    </row>
  </sheetData>
  <sheetProtection/>
  <mergeCells count="5">
    <mergeCell ref="N24:Q46"/>
    <mergeCell ref="G2:K2"/>
    <mergeCell ref="B24:E46"/>
    <mergeCell ref="F24:I46"/>
    <mergeCell ref="J24:M46"/>
  </mergeCells>
  <printOptions/>
  <pageMargins left="0.4330708661417323" right="0.35433070866141736" top="0.5118110236220472" bottom="0.3937007874015748" header="0.15748031496062992" footer="0.15748031496062992"/>
  <pageSetup cellComments="asDisplayed" fitToHeight="1" fitToWidth="1" horizontalDpi="600" verticalDpi="600" orientation="landscape" paperSize="9" scale="85" r:id="rId1"/>
  <headerFooter alignWithMargins="0">
    <oddFooter>&amp;L53-267（H27.9）　PC対応帳票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沖縄銀行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沖縄銀行</dc:creator>
  <cp:keywords/>
  <dc:description/>
  <cp:lastModifiedBy>b904019</cp:lastModifiedBy>
  <cp:lastPrinted>2015-09-08T01:09:41Z</cp:lastPrinted>
  <dcterms:created xsi:type="dcterms:W3CDTF">2012-03-01T10:59:28Z</dcterms:created>
  <dcterms:modified xsi:type="dcterms:W3CDTF">2015-09-08T01:09:45Z</dcterms:modified>
  <cp:category/>
  <cp:version/>
  <cp:contentType/>
  <cp:contentStatus/>
</cp:coreProperties>
</file>